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прайс лист наличие" sheetId="1" r:id="rId1"/>
    <sheet name="прайс лист наличие (2)" sheetId="2" r:id="rId2"/>
  </sheets>
  <definedNames>
    <definedName name="Excel_BuiltIn_Print_Area_1_1_1" localSheetId="0">'прайс лист наличие'!$A$1:$M$454</definedName>
    <definedName name="Excel_BuiltIn_Print_Area_1_1_1" localSheetId="1">'прайс лист наличие (2)'!$A$1:$M$185</definedName>
    <definedName name="Excel_BuiltIn_Print_Area_1_1_1">#REF!</definedName>
    <definedName name="_xlnm.Print_Area" localSheetId="0">'прайс лист наличие'!$A$1:$O$481</definedName>
    <definedName name="_xlnm.Print_Area" localSheetId="1">'прайс лист наличие (2)'!$A$1:$O$185</definedName>
  </definedNames>
  <calcPr fullCalcOnLoad="1"/>
</workbook>
</file>

<file path=xl/sharedStrings.xml><?xml version="1.0" encoding="utf-8"?>
<sst xmlns="http://schemas.openxmlformats.org/spreadsheetml/2006/main" count="1287" uniqueCount="437">
  <si>
    <t xml:space="preserve">ОБЩЕСТВО С ОГРАНИЧЕННОЙ ОТВЕТСТВЕННОСТЬЮ </t>
  </si>
  <si>
    <t>№</t>
  </si>
  <si>
    <t>наименование</t>
  </si>
  <si>
    <t>характеристики</t>
  </si>
  <si>
    <t>марка стали</t>
  </si>
  <si>
    <t>цена за штуку</t>
  </si>
  <si>
    <t>Лист холоднокатанный (ГОСТ 16523-97)</t>
  </si>
  <si>
    <t>3,0 мм</t>
  </si>
  <si>
    <t>3ПС-5</t>
  </si>
  <si>
    <t>1500х6000</t>
  </si>
  <si>
    <t>8,0 мм</t>
  </si>
  <si>
    <t>3СП-5</t>
  </si>
  <si>
    <t>12,0 мм</t>
  </si>
  <si>
    <t>16,0 мм</t>
  </si>
  <si>
    <t>20,0 мм</t>
  </si>
  <si>
    <t>Лист горячекатаный рифленый</t>
  </si>
  <si>
    <t>резка(руб)</t>
  </si>
  <si>
    <t>3КП/ПС</t>
  </si>
  <si>
    <t>15,0</t>
  </si>
  <si>
    <t>Уголок (ГОСТ 8509-86, 8510-86)</t>
  </si>
  <si>
    <t>35х35х4</t>
  </si>
  <si>
    <t>40х40х4</t>
  </si>
  <si>
    <t>20,0</t>
  </si>
  <si>
    <t>50х50х5</t>
  </si>
  <si>
    <t>25,0</t>
  </si>
  <si>
    <t>63х63х6</t>
  </si>
  <si>
    <t>75х75х6</t>
  </si>
  <si>
    <t>30,0</t>
  </si>
  <si>
    <t>Швеллер (ГОСТ 8240-89)</t>
  </si>
  <si>
    <t>35,0</t>
  </si>
  <si>
    <t>12у</t>
  </si>
  <si>
    <t>50,0</t>
  </si>
  <si>
    <t>60,0</t>
  </si>
  <si>
    <t>Арматура AIII (ГОСТ 5781-82)</t>
  </si>
  <si>
    <t>10,0</t>
  </si>
  <si>
    <t>бухта</t>
  </si>
  <si>
    <t>3ПС-СП</t>
  </si>
  <si>
    <t>42750 руб/бухта</t>
  </si>
  <si>
    <t>5,0</t>
  </si>
  <si>
    <t>32 руб/шт</t>
  </si>
  <si>
    <t xml:space="preserve">     Квадрат (ГОСТ 2591-88) </t>
  </si>
  <si>
    <t>Труба (ГОСТ 3262-78, 10705-80, 10704-91)</t>
  </si>
  <si>
    <t>70,0</t>
  </si>
  <si>
    <t>100,0</t>
  </si>
  <si>
    <t>30х30х1,5</t>
  </si>
  <si>
    <t>40х20х1,5</t>
  </si>
  <si>
    <t>50х50х2,0</t>
  </si>
  <si>
    <t>60х60х3,0</t>
  </si>
  <si>
    <t>80,0</t>
  </si>
  <si>
    <t>Индивидуальный подход к каждому клиенту! Гибкая ценовая политика! 
Действуют скидки от объёмов! Отсрочка платежа для постоянных клиентов! 
Быстрая отгрузка! Получение всех документов на базе! Резка металла в размер! Доставка!</t>
  </si>
  <si>
    <t>цена за кг руб</t>
  </si>
  <si>
    <t>30,0 мм.</t>
  </si>
  <si>
    <t>ИНН 6612032296, КПП 661201001</t>
  </si>
  <si>
    <t>Банк "Нейва" ООО г. Екатеринбург</t>
  </si>
  <si>
    <t>33 руб/шт</t>
  </si>
  <si>
    <t>34 руб/шт</t>
  </si>
  <si>
    <t>35 руб/шт</t>
  </si>
  <si>
    <t>36 руб/шт</t>
  </si>
  <si>
    <t>37 руб/шт</t>
  </si>
  <si>
    <t>300х300х10,0</t>
  </si>
  <si>
    <t>3СП-5, 09Г2С</t>
  </si>
  <si>
    <t>80</t>
  </si>
  <si>
    <t>100</t>
  </si>
  <si>
    <t>120</t>
  </si>
  <si>
    <t>140</t>
  </si>
  <si>
    <t>60</t>
  </si>
  <si>
    <t>70</t>
  </si>
  <si>
    <t>110х110х8</t>
  </si>
  <si>
    <t>125х125х8</t>
  </si>
  <si>
    <t>160х160х10</t>
  </si>
  <si>
    <t>30Ш</t>
  </si>
  <si>
    <t>36М</t>
  </si>
  <si>
    <t>Режим работы базы: пн-пт с 9:00 до 17-30 обед с 13-00 до 14-00</t>
  </si>
  <si>
    <t>ООО Уральская Металлургическая Компания</t>
  </si>
  <si>
    <t>ООО УМК</t>
  </si>
  <si>
    <t>к/сч. 30101810800000000774, БИК 0465155774</t>
  </si>
  <si>
    <t>Тел. (3439) 32-98-38</t>
  </si>
  <si>
    <r>
      <t xml:space="preserve">р/сч. </t>
    </r>
    <r>
      <rPr>
        <b/>
        <sz val="14"/>
        <rFont val="Times New Roman"/>
        <family val="1"/>
      </rPr>
      <t>40702810900030006899</t>
    </r>
  </si>
  <si>
    <t xml:space="preserve">Отдел продаж: тел.: (3439) 32-98-38    Менеджер: </t>
  </si>
  <si>
    <t>цена за тонну</t>
  </si>
  <si>
    <t>шт</t>
  </si>
  <si>
    <t>тонн</t>
  </si>
  <si>
    <t>на складе</t>
  </si>
  <si>
    <t>4 мм чечевица</t>
  </si>
  <si>
    <t>Лист горячекатанный (ГОСТ 19903)</t>
  </si>
  <si>
    <t>40 мм</t>
  </si>
  <si>
    <t>360х700</t>
  </si>
  <si>
    <t>4.0 мм</t>
  </si>
  <si>
    <t>09Г2С</t>
  </si>
  <si>
    <t>12Х1МФ</t>
  </si>
  <si>
    <t>100,0 мм</t>
  </si>
  <si>
    <t>3СП-7</t>
  </si>
  <si>
    <t>200х200х20</t>
  </si>
  <si>
    <t>200х200х12</t>
  </si>
  <si>
    <t>160х160х16</t>
  </si>
  <si>
    <t>140х140х9</t>
  </si>
  <si>
    <t>Уголок неравнополочный (ГОСТ 8509-86, 8510-86)</t>
  </si>
  <si>
    <t>125х80х9</t>
  </si>
  <si>
    <t>100х63х8</t>
  </si>
  <si>
    <t>4.0</t>
  </si>
  <si>
    <t>14у</t>
  </si>
  <si>
    <t>27у</t>
  </si>
  <si>
    <t xml:space="preserve">30у </t>
  </si>
  <si>
    <t>за 1 м</t>
  </si>
  <si>
    <t>за 1 шт</t>
  </si>
  <si>
    <t>вес</t>
  </si>
  <si>
    <t>08КП/ПС-5</t>
  </si>
  <si>
    <t>30Ш2</t>
  </si>
  <si>
    <t>30К2</t>
  </si>
  <si>
    <t>30Ш1</t>
  </si>
  <si>
    <t>30Б1</t>
  </si>
  <si>
    <t>30Б2</t>
  </si>
  <si>
    <t>35Ш2</t>
  </si>
  <si>
    <t>35Б2</t>
  </si>
  <si>
    <t>35Б1</t>
  </si>
  <si>
    <t>25Ш1</t>
  </si>
  <si>
    <t>25Ш2</t>
  </si>
  <si>
    <t>25Б2</t>
  </si>
  <si>
    <t>20К2</t>
  </si>
  <si>
    <t>Балка (СТО АСЧМ, ГОСТ)</t>
  </si>
  <si>
    <t>20Б1</t>
  </si>
  <si>
    <t>140х140х5</t>
  </si>
  <si>
    <t>15х15х1,5</t>
  </si>
  <si>
    <t>120х80х4</t>
  </si>
  <si>
    <t>160х160х6</t>
  </si>
  <si>
    <t>160х160х5</t>
  </si>
  <si>
    <t>160х160х8</t>
  </si>
  <si>
    <t>Круг горячекатанный</t>
  </si>
  <si>
    <t>ст 20</t>
  </si>
  <si>
    <t>20Х1М1Ф</t>
  </si>
  <si>
    <t>20Х23Н18</t>
  </si>
  <si>
    <t>ст 45</t>
  </si>
  <si>
    <t>ст 20Х13</t>
  </si>
  <si>
    <t>ст20</t>
  </si>
  <si>
    <t>ст 09Г2С</t>
  </si>
  <si>
    <t>ст 35</t>
  </si>
  <si>
    <t>Шестигранник</t>
  </si>
  <si>
    <t>8х8</t>
  </si>
  <si>
    <t>Поковка</t>
  </si>
  <si>
    <t>ХВГ</t>
  </si>
  <si>
    <t>89х10</t>
  </si>
  <si>
    <t>40Х</t>
  </si>
  <si>
    <t>76х4</t>
  </si>
  <si>
    <t>76х10</t>
  </si>
  <si>
    <t>133х4</t>
  </si>
  <si>
    <t>159х4</t>
  </si>
  <si>
    <t>ф-76*4</t>
  </si>
  <si>
    <t>ф-108*4</t>
  </si>
  <si>
    <t>ф-114*4</t>
  </si>
  <si>
    <t>ф-114-6</t>
  </si>
  <si>
    <t>ф-57*4</t>
  </si>
  <si>
    <t>ГАЙКИ</t>
  </si>
  <si>
    <t>м-56</t>
  </si>
  <si>
    <t>м-36</t>
  </si>
  <si>
    <t>м-20</t>
  </si>
  <si>
    <t>м-22</t>
  </si>
  <si>
    <t>м-42</t>
  </si>
  <si>
    <t>м-24</t>
  </si>
  <si>
    <t>м-30</t>
  </si>
  <si>
    <t>СЕТКА</t>
  </si>
  <si>
    <t xml:space="preserve">лента </t>
  </si>
  <si>
    <t>0,08*15</t>
  </si>
  <si>
    <t>Заглушка</t>
  </si>
  <si>
    <t>Профнастил</t>
  </si>
  <si>
    <t>Закладные детали</t>
  </si>
  <si>
    <t>Сваи</t>
  </si>
  <si>
    <t>89х4</t>
  </si>
  <si>
    <t>Х12МФ</t>
  </si>
  <si>
    <t>размер</t>
  </si>
  <si>
    <t>35ГС</t>
  </si>
  <si>
    <t xml:space="preserve"> 0,5 Н20  оцинкованный</t>
  </si>
  <si>
    <t>Ду600</t>
  </si>
  <si>
    <t>ДУ500</t>
  </si>
  <si>
    <t xml:space="preserve"> АТМ 2,5</t>
  </si>
  <si>
    <t xml:space="preserve"> АТМ 2,5 </t>
  </si>
  <si>
    <t>40х2</t>
  </si>
  <si>
    <t>32х1</t>
  </si>
  <si>
    <t>25</t>
  </si>
  <si>
    <t>30</t>
  </si>
  <si>
    <t>0,290х0,360</t>
  </si>
  <si>
    <t>0,090х0,360</t>
  </si>
  <si>
    <t>1500</t>
  </si>
  <si>
    <t>20</t>
  </si>
  <si>
    <t>57х4</t>
  </si>
  <si>
    <t>108х4,0</t>
  </si>
  <si>
    <t>300</t>
  </si>
  <si>
    <t>250</t>
  </si>
  <si>
    <t>Труба профильная квадратная</t>
  </si>
  <si>
    <t>Труба профильная прямоугольная</t>
  </si>
  <si>
    <t>Отводы ГОСТ 17375</t>
  </si>
  <si>
    <t>под ЦХП рез изд кран упорыМ39148,01,01-КМ</t>
  </si>
  <si>
    <t>35Ш1</t>
  </si>
  <si>
    <t>cn 40Х</t>
  </si>
  <si>
    <t>525х10</t>
  </si>
  <si>
    <t>пиломатериал</t>
  </si>
  <si>
    <t>толщина</t>
  </si>
  <si>
    <t>длинна</t>
  </si>
  <si>
    <t>высота</t>
  </si>
  <si>
    <t>цена за куб</t>
  </si>
  <si>
    <t>цена за шт</t>
  </si>
  <si>
    <t>доска</t>
  </si>
  <si>
    <t>брус</t>
  </si>
  <si>
    <t>м-48</t>
  </si>
  <si>
    <t>м-16</t>
  </si>
  <si>
    <t>м-14</t>
  </si>
  <si>
    <t>м-12</t>
  </si>
  <si>
    <t>м-8</t>
  </si>
  <si>
    <t>м-6</t>
  </si>
  <si>
    <t>БОЛТЫ</t>
  </si>
  <si>
    <t>м-6х15</t>
  </si>
  <si>
    <t>м-10х30</t>
  </si>
  <si>
    <t>м-10</t>
  </si>
  <si>
    <t>м-12х50</t>
  </si>
  <si>
    <t>м-12х45</t>
  </si>
  <si>
    <t>м-12х130</t>
  </si>
  <si>
    <t>м-12х60</t>
  </si>
  <si>
    <t xml:space="preserve"> </t>
  </si>
  <si>
    <t>м-20х40</t>
  </si>
  <si>
    <t>м-22х65</t>
  </si>
  <si>
    <t>623400, г. Каменск-Уральский 1-я Синарская 28</t>
  </si>
  <si>
    <t xml:space="preserve">E-mail: umk-metal@mail.ru    </t>
  </si>
  <si>
    <t>База находится по адресу: г. Каменск- Уральский, ул. 1-я Синарская 28</t>
  </si>
  <si>
    <t>40х40х2</t>
  </si>
  <si>
    <t>300х1,5</t>
  </si>
  <si>
    <t>60Ш4</t>
  </si>
  <si>
    <t>8у</t>
  </si>
  <si>
    <t>57х3,5</t>
  </si>
  <si>
    <t>38х4</t>
  </si>
  <si>
    <t>6х6</t>
  </si>
  <si>
    <t>16х16</t>
  </si>
  <si>
    <t>Лист горячекатаный ПВЛ</t>
  </si>
  <si>
    <t xml:space="preserve">Полоса </t>
  </si>
  <si>
    <t>Лист ПВЛ 408</t>
  </si>
  <si>
    <t>700х700</t>
  </si>
  <si>
    <t>200х200х4</t>
  </si>
  <si>
    <t>300х300х5</t>
  </si>
  <si>
    <t>219х4</t>
  </si>
  <si>
    <t>426х4</t>
  </si>
  <si>
    <t>Лист инструментальный</t>
  </si>
  <si>
    <t>20х20х2</t>
  </si>
  <si>
    <t>30М б/у</t>
  </si>
  <si>
    <t>20К1</t>
  </si>
  <si>
    <t>40Ш1</t>
  </si>
  <si>
    <t>25ГС</t>
  </si>
  <si>
    <t>40х3,8</t>
  </si>
  <si>
    <t>25х25х2</t>
  </si>
  <si>
    <t>60х40х2</t>
  </si>
  <si>
    <t>80х40х5</t>
  </si>
  <si>
    <t>15,06,17</t>
  </si>
  <si>
    <t>09г2с</t>
  </si>
  <si>
    <t>20х10х1,5</t>
  </si>
  <si>
    <t>20х20х1,5</t>
  </si>
  <si>
    <t>120х120х4</t>
  </si>
  <si>
    <t>7 шт</t>
  </si>
  <si>
    <t>4х740х2750</t>
  </si>
  <si>
    <t>сварной от пиц</t>
  </si>
  <si>
    <t>щиты</t>
  </si>
  <si>
    <t>1 мм</t>
  </si>
  <si>
    <t>273х6</t>
  </si>
  <si>
    <t>373х3</t>
  </si>
  <si>
    <t>25*25*4</t>
  </si>
  <si>
    <t>160х120х6</t>
  </si>
  <si>
    <t>30м</t>
  </si>
  <si>
    <t xml:space="preserve">20у </t>
  </si>
  <si>
    <t>373х6</t>
  </si>
  <si>
    <t>426х8</t>
  </si>
  <si>
    <t>БУ</t>
  </si>
  <si>
    <t>3СП-4</t>
  </si>
  <si>
    <t>50</t>
  </si>
  <si>
    <t>35-h11</t>
  </si>
  <si>
    <t>48</t>
  </si>
  <si>
    <t>49</t>
  </si>
  <si>
    <t>66</t>
  </si>
  <si>
    <t>67</t>
  </si>
  <si>
    <t>м-42х160</t>
  </si>
  <si>
    <t>приход с ПИЦ 4,07,17</t>
  </si>
  <si>
    <t>114х4</t>
  </si>
  <si>
    <t>приход отПИЦ04,07,17</t>
  </si>
  <si>
    <t>102х6</t>
  </si>
  <si>
    <t>6,5У</t>
  </si>
  <si>
    <t>102х3</t>
  </si>
  <si>
    <t>а500с</t>
  </si>
  <si>
    <t>приход отПИЦ04,07,18</t>
  </si>
  <si>
    <t>133х5</t>
  </si>
  <si>
    <t>ВГП 20х2,8</t>
  </si>
  <si>
    <t>ВГП 25х2,8</t>
  </si>
  <si>
    <t>120х120х6,0</t>
  </si>
  <si>
    <t>76х7</t>
  </si>
  <si>
    <t>125х125х12</t>
  </si>
  <si>
    <t>76х3,5</t>
  </si>
  <si>
    <t>приход отПИЦ04,07,16</t>
  </si>
  <si>
    <t>5 мм чечевица</t>
  </si>
  <si>
    <t>60х40х5</t>
  </si>
  <si>
    <t>приход с ПИЦ 21,07,17</t>
  </si>
  <si>
    <t>80х6мм</t>
  </si>
  <si>
    <t>45Б1</t>
  </si>
  <si>
    <t>300х200х8</t>
  </si>
  <si>
    <t>приход с ПИЦ 21,07,17 Алла</t>
  </si>
  <si>
    <t>120х120х5</t>
  </si>
  <si>
    <t>8мм-12мм</t>
  </si>
  <si>
    <t>15,08,17</t>
  </si>
  <si>
    <t>20Ш1</t>
  </si>
  <si>
    <t>остаток от Мартюша 18,09,17</t>
  </si>
  <si>
    <t>ЦЕНЫ НА РЕЗКУ МЕТАЛЛОПРОКАТА</t>
  </si>
  <si>
    <t>База Екатеринбург-пер. Низовой, 1 - резка ВУЛКАНИТ; База г. Березовский-шахта Центральная, 6 - резка ГАЗ</t>
  </si>
  <si>
    <r>
      <t xml:space="preserve">Швеллер 5-6,5               50руб.                   Труба 168                  195руб.              </t>
    </r>
    <r>
      <rPr>
        <b/>
        <sz val="7"/>
        <rFont val="Times New Roman"/>
        <family val="1"/>
      </rPr>
      <t xml:space="preserve"> Резка листа Березовск </t>
    </r>
    <r>
      <rPr>
        <sz val="7"/>
        <rFont val="Times New Roman"/>
        <family val="1"/>
      </rPr>
      <t xml:space="preserve">                        Полоса 30х4               30руб.</t>
    </r>
  </si>
  <si>
    <r>
      <t xml:space="preserve">Швеллер 22                   265руб.                </t>
    </r>
    <r>
      <rPr>
        <b/>
        <sz val="7"/>
        <rFont val="Times New Roman"/>
        <family val="1"/>
      </rPr>
      <t xml:space="preserve">От 6мм-10мм = х2                                    </t>
    </r>
    <r>
      <rPr>
        <sz val="7"/>
        <rFont val="Times New Roman"/>
        <family val="1"/>
      </rPr>
      <t xml:space="preserve">Ф 80-100   5руб/мм </t>
    </r>
    <r>
      <rPr>
        <b/>
        <sz val="7"/>
        <rFont val="Times New Roman"/>
        <family val="1"/>
      </rPr>
      <t xml:space="preserve">                       </t>
    </r>
    <r>
      <rPr>
        <sz val="7"/>
        <rFont val="Times New Roman"/>
        <family val="1"/>
      </rPr>
      <t xml:space="preserve">     Полоса 80х8               100руб.</t>
    </r>
  </si>
  <si>
    <r>
      <t xml:space="preserve">Швеллер 24                   300руб. </t>
    </r>
    <r>
      <rPr>
        <b/>
        <sz val="7"/>
        <rFont val="Times New Roman"/>
        <family val="1"/>
      </rPr>
      <t xml:space="preserve">               От 11-20мм = х3                                        </t>
    </r>
    <r>
      <rPr>
        <sz val="7"/>
        <rFont val="Times New Roman"/>
        <family val="1"/>
      </rPr>
      <t>Ф105-140  6руб/мм</t>
    </r>
    <r>
      <rPr>
        <b/>
        <sz val="7"/>
        <rFont val="Times New Roman"/>
        <family val="1"/>
      </rPr>
      <t xml:space="preserve">                                 Рубка гильотиной  Березовский</t>
    </r>
  </si>
  <si>
    <r>
      <t xml:space="preserve">Швеллер 27                   360руб.               </t>
    </r>
    <r>
      <rPr>
        <b/>
        <sz val="7"/>
        <rFont val="Times New Roman"/>
        <family val="1"/>
      </rPr>
      <t xml:space="preserve"> От 21мм = х4                                             </t>
    </r>
    <r>
      <rPr>
        <sz val="7"/>
        <rFont val="Times New Roman"/>
        <family val="1"/>
      </rPr>
      <t>Ф145-180  7руб/мм                                  Полоса от30х4 до 50х5       40руб</t>
    </r>
  </si>
  <si>
    <r>
      <t xml:space="preserve">Швеллер 30                   420руб.                                                                                </t>
    </r>
    <r>
      <rPr>
        <b/>
        <sz val="7"/>
        <rFont val="Times New Roman"/>
        <family val="1"/>
      </rPr>
      <t xml:space="preserve"> Резка листа   </t>
    </r>
    <r>
      <rPr>
        <sz val="7"/>
        <rFont val="Times New Roman"/>
        <family val="1"/>
      </rPr>
      <t xml:space="preserve">                                            Полоса от 50х6 до 80х6      60руб</t>
    </r>
  </si>
  <si>
    <r>
      <rPr>
        <b/>
        <sz val="7"/>
        <rFont val="Times New Roman"/>
        <family val="1"/>
      </rPr>
      <t xml:space="preserve">Балка = х2 (размер швеллера)  </t>
    </r>
    <r>
      <rPr>
        <sz val="7"/>
        <rFont val="Times New Roman"/>
        <family val="1"/>
      </rPr>
      <t xml:space="preserve">                                                                           Лист 4,5,6 - 500руб                                        Полоса 100х10                    150руб</t>
    </r>
  </si>
  <si>
    <t xml:space="preserve">                                                                                                                                                При погрузке металлопроката менее 100 кг доплата 1500 руб за тонну</t>
  </si>
  <si>
    <t>Лист 3-4  мм      раскрой до  1000     45руб                                                                                                 КАМАЗ     20тн   L-12м                     от 6500руб</t>
  </si>
  <si>
    <t>Лист 3-4  мм      раскрой до  1500     60руб                                                                                                  КАМАЗ     10тн   L-6м                       от5000руб</t>
  </si>
  <si>
    <t>Лист 5мм            раскрой до1000      60руб                                                                                                  ГАЗель     1,2тн  L-6м                       от 2500руб</t>
  </si>
  <si>
    <t xml:space="preserve">                            раскрой до 1500     95руб                                                                                                   ГАЗель     1,5тн  L-3,5м                    от 1900руб</t>
  </si>
  <si>
    <t xml:space="preserve">Лист 6мм           раскрой до 1000     75руб                                                                                  Доставка по  межгороду обговаривается с менеджером </t>
  </si>
  <si>
    <t xml:space="preserve">                            раскрой до 1500    110руб</t>
  </si>
  <si>
    <t xml:space="preserve">Уголок 25-35       30руб. Труба ду15-32  40руб   Труба проф. 15-25          40руб                   Круг ф6-10мм             20руб    </t>
  </si>
  <si>
    <t xml:space="preserve">в кубе/ шт </t>
  </si>
  <si>
    <t>Уголок 40-50         50руб.         Труба ду40         50руб.            Труба проф. 30-40        50руб.          Круг ф12-14мм           25руб</t>
  </si>
  <si>
    <t xml:space="preserve">Уголок 63              60руб          Труба 57-76               60руб.                Труба проф. 50-60          60руб.  Круг ф16-20            30руб </t>
  </si>
  <si>
    <t xml:space="preserve">Уголок 75         75руб.             Труба 89                85руб.         Труба проф. 80           85руб.              Круг ф22-28мм         60руб  </t>
  </si>
  <si>
    <t>Уголок 80           100руб.         Труба 102-108       100руб.       Труба проф. 100        110руб.           Круг 30-60мм           3руб./мм</t>
  </si>
  <si>
    <r>
      <t xml:space="preserve">Уголок 140,160      420руб.         Труба 159           180руб.                                </t>
    </r>
    <r>
      <rPr>
        <b/>
        <sz val="7"/>
        <rFont val="Times New Roman"/>
        <family val="1"/>
      </rPr>
      <t xml:space="preserve">                                       </t>
    </r>
    <r>
      <rPr>
        <sz val="7"/>
        <rFont val="Times New Roman"/>
        <family val="1"/>
      </rPr>
      <t xml:space="preserve">Полоса 20х4, 25,4       20руб   </t>
    </r>
  </si>
  <si>
    <t xml:space="preserve">Швеллер 12-14              100руб.           Труба 245                470руб.            Лист 14-20 - 800 рублей        Полоса 40х8                45руб. </t>
  </si>
  <si>
    <t>Швеллер 8-10                60руб.             Труба 219            315руб.        Лист 8-12 - 600 рублей   Полоса 34х4,40х6        40руб.</t>
  </si>
  <si>
    <t xml:space="preserve">Швеллер 16                 120руб.             Труба 273              600руб.          Лист 25-30 - 1000 рублей           Полоса 50х5                50руб.   </t>
  </si>
  <si>
    <t xml:space="preserve">Швеллер 18                180руб.              Труба 325               700руб.          Лист 40-50 - 1200 рублей         Полоса 60х5,60х6        60руб. </t>
  </si>
  <si>
    <r>
      <t xml:space="preserve">Швеллер 20                220руб.              </t>
    </r>
    <r>
      <rPr>
        <b/>
        <sz val="7"/>
        <rFont val="Times New Roman"/>
        <family val="1"/>
      </rPr>
      <t xml:space="preserve">Со стенкой до 6мм                                     Резка круга                               </t>
    </r>
    <r>
      <rPr>
        <sz val="7"/>
        <rFont val="Times New Roman"/>
        <family val="1"/>
      </rPr>
      <t>Полоса 80х6                80руб.</t>
    </r>
  </si>
  <si>
    <t xml:space="preserve">         Рубка гильотиной                                               Погрузка крытых машин   1300руб/1тн                                            </t>
  </si>
  <si>
    <t xml:space="preserve">Лист 2-2,5мм     раскрой до  1500     50руб                                                                                                        Доставка по городу </t>
  </si>
  <si>
    <t>3.0 мм</t>
  </si>
  <si>
    <t>б/у</t>
  </si>
  <si>
    <t>17,11,17</t>
  </si>
  <si>
    <t>8 мм чечевица</t>
  </si>
  <si>
    <t>75,0 мм</t>
  </si>
  <si>
    <t>20х6мм</t>
  </si>
  <si>
    <t>16у</t>
  </si>
  <si>
    <t>1 шт куб м3</t>
  </si>
  <si>
    <t>45</t>
  </si>
  <si>
    <t>кубы</t>
  </si>
  <si>
    <t>доска необрезная</t>
  </si>
  <si>
    <t>доска необрезная кром</t>
  </si>
  <si>
    <t>159х10</t>
  </si>
  <si>
    <t>108х5</t>
  </si>
  <si>
    <t>325х5</t>
  </si>
  <si>
    <t>16,02,2018</t>
  </si>
  <si>
    <t>16,02,18</t>
  </si>
  <si>
    <t>32x2,8</t>
  </si>
  <si>
    <t>14,0 мм</t>
  </si>
  <si>
    <t>22,0 мм</t>
  </si>
  <si>
    <t>Уголок 100         150руб           Труба 114                  110руб    Труба проф. 120            150руб       Круг ф60-70                 4руб/мм</t>
  </si>
  <si>
    <r>
      <t xml:space="preserve">Уголок 125         180руб.          Труба 127-133          120руб.    Труба проф. 140-160      180 руб  </t>
    </r>
    <r>
      <rPr>
        <b/>
        <sz val="7"/>
        <rFont val="Times New Roman"/>
        <family val="1"/>
      </rPr>
      <t xml:space="preserve"> Также шестигранник, квадрат и арматура</t>
    </r>
    <r>
      <rPr>
        <sz val="7"/>
        <rFont val="Times New Roman"/>
        <family val="1"/>
      </rPr>
      <t xml:space="preserve"> </t>
    </r>
  </si>
  <si>
    <t>6,0 мм</t>
  </si>
  <si>
    <t>10,0 мм</t>
  </si>
  <si>
    <t>2 мм</t>
  </si>
  <si>
    <t>21,03,19</t>
  </si>
  <si>
    <t>4,0 мм</t>
  </si>
  <si>
    <t>Лист нержавеющий</t>
  </si>
  <si>
    <t>12х18н10т</t>
  </si>
  <si>
    <t>21,03,20</t>
  </si>
  <si>
    <t>21,03,21</t>
  </si>
  <si>
    <t>21,03,22</t>
  </si>
  <si>
    <t>21,03,23</t>
  </si>
  <si>
    <t>2,0 мм</t>
  </si>
  <si>
    <t>21,03,24</t>
  </si>
  <si>
    <t xml:space="preserve"> 0,5 Н35 кор</t>
  </si>
  <si>
    <t>1х6</t>
  </si>
  <si>
    <t>1х2</t>
  </si>
  <si>
    <t xml:space="preserve"> 0,5  красный прямой</t>
  </si>
  <si>
    <t>1,5х3</t>
  </si>
  <si>
    <t>1х2,5</t>
  </si>
  <si>
    <t xml:space="preserve"> 0,5 Н20  слоновая кос</t>
  </si>
  <si>
    <t>50х4мм</t>
  </si>
  <si>
    <t>26</t>
  </si>
  <si>
    <t>150х150х4</t>
  </si>
  <si>
    <t>100х100х8</t>
  </si>
  <si>
    <t>47</t>
  </si>
  <si>
    <t xml:space="preserve">Прайс-лист на 21 марта 2019г. </t>
  </si>
  <si>
    <t>90х90х8</t>
  </si>
  <si>
    <t>15,04,19</t>
  </si>
  <si>
    <t>22,06,19 jостатки от велостоянки</t>
  </si>
  <si>
    <t>5,09,19</t>
  </si>
  <si>
    <t>16,10,19 с спецдомстрой</t>
  </si>
  <si>
    <t>2ф-1-АМС-С-30 ГОСТ 7338-90</t>
  </si>
  <si>
    <t>9ХС</t>
  </si>
  <si>
    <t>ст 9ХС</t>
  </si>
  <si>
    <t>31,01,20</t>
  </si>
  <si>
    <t>31,01,20 покупка от зажиты НКТ</t>
  </si>
  <si>
    <t>31,01,20 между цехами</t>
  </si>
  <si>
    <t>м-24х600 исп 1,1</t>
  </si>
  <si>
    <t>заказ Николаева 31,01,20</t>
  </si>
  <si>
    <t>89х1</t>
  </si>
  <si>
    <t>108х4</t>
  </si>
  <si>
    <t>оголовок 150х150</t>
  </si>
  <si>
    <t>102х4</t>
  </si>
  <si>
    <t>50 мм</t>
  </si>
  <si>
    <t>0,45 Н20 синий</t>
  </si>
  <si>
    <t>70 мм</t>
  </si>
  <si>
    <t>16,03,20</t>
  </si>
  <si>
    <t>фланцы</t>
  </si>
  <si>
    <t>фланец плоский 16 дав</t>
  </si>
  <si>
    <t>остаток от багдановича в гараже 1,04,20</t>
  </si>
  <si>
    <t>м-24х400 тип 5 прямые</t>
  </si>
  <si>
    <t>1,04,20 металлический заказ</t>
  </si>
  <si>
    <t>ПНД200х4</t>
  </si>
  <si>
    <t>24,04,20 на офисе в цехе</t>
  </si>
  <si>
    <t>ПНД 150х4</t>
  </si>
  <si>
    <t>24,04,20 в гараже у ТТП</t>
  </si>
  <si>
    <t>ПНД</t>
  </si>
  <si>
    <t>57х4 ПНД</t>
  </si>
  <si>
    <t>в железном гараже 5,05,20</t>
  </si>
  <si>
    <t>2-х этажка от перил 5,05,20</t>
  </si>
  <si>
    <t>57х1,5</t>
  </si>
  <si>
    <t>32x1,5</t>
  </si>
  <si>
    <t>32x3 ПНД</t>
  </si>
  <si>
    <t>проволока</t>
  </si>
  <si>
    <t>проволока нержавеющая</t>
  </si>
  <si>
    <t>09х09н10Г</t>
  </si>
  <si>
    <t>бытовка</t>
  </si>
  <si>
    <t>бытовка белая</t>
  </si>
  <si>
    <t>бытовка синяя</t>
  </si>
  <si>
    <t>2,2х6,2,4</t>
  </si>
  <si>
    <t>2,2х6х2,4</t>
  </si>
  <si>
    <t>бытовка синяя ультрамарин</t>
  </si>
  <si>
    <t>2,2х4х2,4</t>
  </si>
  <si>
    <t>2,2х6х2,5</t>
  </si>
  <si>
    <t>бытовка каркас</t>
  </si>
  <si>
    <t xml:space="preserve">бытовка красная </t>
  </si>
  <si>
    <t>голиков 14,04,20</t>
  </si>
  <si>
    <t>возле цеха 14,05,20 б/у</t>
  </si>
  <si>
    <t>на фонтане</t>
  </si>
  <si>
    <t>14,07,20 Альфаметалл</t>
  </si>
  <si>
    <t>36 мм</t>
  </si>
  <si>
    <t>160х100х6</t>
  </si>
  <si>
    <t>14,07,20 остаток УКСХ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</si>
</sst>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[$-FC19]d\ mmmm\ yyyy\ &quot;г.&quot;"/>
    <numFmt numFmtId="175" formatCode="mmm/yyyy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b/>
      <u val="single"/>
      <sz val="24"/>
      <name val="Times New Roman Cyr"/>
      <family val="1"/>
    </font>
    <font>
      <sz val="16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b/>
      <sz val="8"/>
      <name val="Arial Cyr"/>
      <family val="2"/>
    </font>
    <font>
      <b/>
      <sz val="12"/>
      <name val="Times New Roman Cyr"/>
      <family val="1"/>
    </font>
    <font>
      <sz val="8"/>
      <name val="Arial Cyr"/>
      <family val="2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4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1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 indent="2"/>
    </xf>
    <xf numFmtId="0" fontId="11" fillId="0" borderId="11" xfId="0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shrinkToFit="1"/>
    </xf>
    <xf numFmtId="0" fontId="12" fillId="33" borderId="14" xfId="0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2" fontId="11" fillId="33" borderId="16" xfId="0" applyNumberFormat="1" applyFont="1" applyFill="1" applyBorder="1" applyAlignment="1">
      <alignment horizontal="center" shrinkToFi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4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1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 shrinkToFit="1"/>
    </xf>
    <xf numFmtId="2" fontId="11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shrinkToFit="1"/>
    </xf>
    <xf numFmtId="0" fontId="11" fillId="33" borderId="21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5" borderId="24" xfId="0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8" fillId="0" borderId="32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49" fontId="11" fillId="33" borderId="35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7" borderId="22" xfId="0" applyFill="1" applyBorder="1" applyAlignment="1">
      <alignment/>
    </xf>
    <xf numFmtId="0" fontId="11" fillId="0" borderId="36" xfId="0" applyFont="1" applyFill="1" applyBorder="1" applyAlignment="1">
      <alignment/>
    </xf>
    <xf numFmtId="0" fontId="0" fillId="37" borderId="24" xfId="0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49" fontId="11" fillId="33" borderId="39" xfId="0" applyNumberFormat="1" applyFont="1" applyFill="1" applyBorder="1" applyAlignment="1">
      <alignment horizontal="center"/>
    </xf>
    <xf numFmtId="0" fontId="0" fillId="37" borderId="26" xfId="0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0" fillId="35" borderId="42" xfId="0" applyFill="1" applyBorder="1" applyAlignment="1">
      <alignment/>
    </xf>
    <xf numFmtId="0" fontId="11" fillId="0" borderId="43" xfId="0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0" fontId="0" fillId="36" borderId="44" xfId="0" applyFill="1" applyBorder="1" applyAlignment="1">
      <alignment/>
    </xf>
    <xf numFmtId="49" fontId="11" fillId="33" borderId="21" xfId="0" applyNumberFormat="1" applyFon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1" fillId="33" borderId="27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45" xfId="0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5" borderId="22" xfId="0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49" fontId="11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8" xfId="0" applyNumberFormat="1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11" fillId="33" borderId="50" xfId="0" applyFont="1" applyFill="1" applyBorder="1" applyAlignment="1">
      <alignment/>
    </xf>
    <xf numFmtId="0" fontId="11" fillId="33" borderId="5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14" fillId="0" borderId="0" xfId="0" applyFont="1" applyBorder="1" applyAlignment="1">
      <alignment horizontal="left" indent="3"/>
    </xf>
    <xf numFmtId="0" fontId="0" fillId="36" borderId="24" xfId="0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center"/>
    </xf>
    <xf numFmtId="14" fontId="8" fillId="35" borderId="0" xfId="0" applyNumberFormat="1" applyFont="1" applyFill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49" fontId="11" fillId="35" borderId="12" xfId="0" applyNumberFormat="1" applyFont="1" applyFill="1" applyBorder="1" applyAlignment="1">
      <alignment horizontal="center"/>
    </xf>
    <xf numFmtId="49" fontId="11" fillId="36" borderId="12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" fontId="8" fillId="35" borderId="0" xfId="0" applyNumberFormat="1" applyFont="1" applyFill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11" fillId="0" borderId="51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 shrinkToFit="1"/>
    </xf>
    <xf numFmtId="2" fontId="11" fillId="0" borderId="25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 shrinkToFit="1"/>
    </xf>
    <xf numFmtId="2" fontId="11" fillId="0" borderId="28" xfId="0" applyNumberFormat="1" applyFont="1" applyFill="1" applyBorder="1" applyAlignment="1">
      <alignment horizontal="center"/>
    </xf>
    <xf numFmtId="0" fontId="0" fillId="35" borderId="47" xfId="0" applyFill="1" applyBorder="1" applyAlignment="1">
      <alignment/>
    </xf>
    <xf numFmtId="0" fontId="11" fillId="38" borderId="27" xfId="0" applyFont="1" applyFill="1" applyBorder="1" applyAlignment="1">
      <alignment/>
    </xf>
    <xf numFmtId="0" fontId="11" fillId="38" borderId="35" xfId="0" applyFont="1" applyFill="1" applyBorder="1" applyAlignment="1">
      <alignment horizontal="center"/>
    </xf>
    <xf numFmtId="49" fontId="11" fillId="38" borderId="35" xfId="0" applyNumberFormat="1" applyFont="1" applyFill="1" applyBorder="1" applyAlignment="1">
      <alignment horizontal="center"/>
    </xf>
    <xf numFmtId="0" fontId="11" fillId="39" borderId="28" xfId="0" applyNumberFormat="1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11" fillId="38" borderId="40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5" borderId="45" xfId="0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14" fontId="8" fillId="35" borderId="0" xfId="0" applyNumberFormat="1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11" fillId="35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16" fontId="8" fillId="35" borderId="0" xfId="0" applyNumberFormat="1" applyFont="1" applyFill="1" applyAlignment="1">
      <alignment horizontal="left"/>
    </xf>
    <xf numFmtId="16" fontId="0" fillId="35" borderId="0" xfId="0" applyNumberFormat="1" applyFill="1" applyBorder="1" applyAlignment="1">
      <alignment horizontal="left"/>
    </xf>
    <xf numFmtId="0" fontId="11" fillId="0" borderId="47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12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shrinkToFit="1"/>
    </xf>
    <xf numFmtId="0" fontId="11" fillId="0" borderId="48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shrinkToFit="1"/>
    </xf>
    <xf numFmtId="0" fontId="11" fillId="0" borderId="3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 shrinkToFit="1"/>
    </xf>
    <xf numFmtId="0" fontId="11" fillId="0" borderId="60" xfId="0" applyFont="1" applyFill="1" applyBorder="1" applyAlignment="1">
      <alignment horizontal="center"/>
    </xf>
    <xf numFmtId="0" fontId="11" fillId="0" borderId="60" xfId="0" applyNumberFormat="1" applyFont="1" applyFill="1" applyBorder="1" applyAlignment="1">
      <alignment horizontal="center"/>
    </xf>
    <xf numFmtId="0" fontId="11" fillId="0" borderId="61" xfId="0" applyNumberFormat="1" applyFont="1" applyFill="1" applyBorder="1" applyAlignment="1">
      <alignment horizontal="center"/>
    </xf>
    <xf numFmtId="0" fontId="11" fillId="33" borderId="62" xfId="0" applyFont="1" applyFill="1" applyBorder="1" applyAlignment="1">
      <alignment/>
    </xf>
    <xf numFmtId="49" fontId="11" fillId="33" borderId="63" xfId="0" applyNumberFormat="1" applyFont="1" applyFill="1" applyBorder="1" applyAlignment="1">
      <alignment horizontal="center" shrinkToFit="1"/>
    </xf>
    <xf numFmtId="2" fontId="11" fillId="0" borderId="15" xfId="0" applyNumberFormat="1" applyFont="1" applyFill="1" applyBorder="1" applyAlignment="1">
      <alignment horizontal="center"/>
    </xf>
    <xf numFmtId="0" fontId="0" fillId="35" borderId="49" xfId="0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33" borderId="65" xfId="0" applyFont="1" applyFill="1" applyBorder="1" applyAlignment="1">
      <alignment horizontal="center" shrinkToFit="1"/>
    </xf>
    <xf numFmtId="0" fontId="11" fillId="33" borderId="64" xfId="0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0" fontId="11" fillId="33" borderId="66" xfId="0" applyNumberFormat="1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0" borderId="67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11" fillId="36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14" fontId="8" fillId="35" borderId="0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1" fillId="0" borderId="12" xfId="0" applyFont="1" applyFill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shrinkToFit="1"/>
    </xf>
    <xf numFmtId="0" fontId="11" fillId="35" borderId="10" xfId="0" applyFont="1" applyFill="1" applyBorder="1" applyAlignment="1">
      <alignment horizontal="center" shrinkToFit="1"/>
    </xf>
    <xf numFmtId="0" fontId="11" fillId="35" borderId="13" xfId="0" applyFont="1" applyFill="1" applyBorder="1" applyAlignment="1">
      <alignment horizontal="center" shrinkToFit="1"/>
    </xf>
    <xf numFmtId="0" fontId="11" fillId="35" borderId="12" xfId="0" applyFont="1" applyFill="1" applyBorder="1" applyAlignment="1">
      <alignment horizontal="center" shrinkToFit="1"/>
    </xf>
    <xf numFmtId="0" fontId="11" fillId="0" borderId="18" xfId="0" applyFont="1" applyFill="1" applyBorder="1" applyAlignment="1">
      <alignment horizontal="center" shrinkToFit="1"/>
    </xf>
    <xf numFmtId="0" fontId="11" fillId="0" borderId="69" xfId="0" applyFont="1" applyFill="1" applyBorder="1" applyAlignment="1">
      <alignment horizontal="center" shrinkToFit="1"/>
    </xf>
    <xf numFmtId="0" fontId="11" fillId="33" borderId="15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 shrinkToFit="1"/>
    </xf>
    <xf numFmtId="0" fontId="11" fillId="36" borderId="46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left"/>
    </xf>
    <xf numFmtId="0" fontId="11" fillId="36" borderId="4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36" borderId="69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 shrinkToFit="1"/>
    </xf>
    <xf numFmtId="0" fontId="11" fillId="35" borderId="31" xfId="0" applyFont="1" applyFill="1" applyBorder="1" applyAlignment="1">
      <alignment horizontal="center" shrinkToFit="1"/>
    </xf>
    <xf numFmtId="2" fontId="11" fillId="35" borderId="18" xfId="0" applyNumberFormat="1" applyFont="1" applyFill="1" applyBorder="1" applyAlignment="1">
      <alignment horizontal="center" shrinkToFit="1"/>
    </xf>
    <xf numFmtId="2" fontId="11" fillId="35" borderId="69" xfId="0" applyNumberFormat="1" applyFont="1" applyFill="1" applyBorder="1" applyAlignment="1">
      <alignment horizontal="center" shrinkToFit="1"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1" fillId="38" borderId="6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shrinkToFit="1"/>
    </xf>
    <xf numFmtId="0" fontId="12" fillId="33" borderId="71" xfId="0" applyFont="1" applyFill="1" applyBorder="1" applyAlignment="1">
      <alignment horizontal="center"/>
    </xf>
    <xf numFmtId="0" fontId="12" fillId="33" borderId="72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 shrinkToFit="1"/>
    </xf>
    <xf numFmtId="0" fontId="11" fillId="35" borderId="12" xfId="0" applyFont="1" applyFill="1" applyBorder="1" applyAlignment="1">
      <alignment horizontal="center" shrinkToFit="1"/>
    </xf>
    <xf numFmtId="0" fontId="11" fillId="35" borderId="58" xfId="0" applyFont="1" applyFill="1" applyBorder="1" applyAlignment="1">
      <alignment horizontal="center" shrinkToFit="1"/>
    </xf>
    <xf numFmtId="0" fontId="11" fillId="36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indent="3"/>
    </xf>
    <xf numFmtId="0" fontId="12" fillId="33" borderId="47" xfId="0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/>
    </xf>
    <xf numFmtId="0" fontId="11" fillId="38" borderId="3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1" fillId="33" borderId="7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73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63" xfId="0" applyFont="1" applyFill="1" applyBorder="1" applyAlignment="1">
      <alignment horizontal="center"/>
    </xf>
    <xf numFmtId="0" fontId="11" fillId="38" borderId="29" xfId="0" applyFont="1" applyFill="1" applyBorder="1" applyAlignment="1">
      <alignment horizontal="center"/>
    </xf>
    <xf numFmtId="0" fontId="11" fillId="38" borderId="3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shrinkToFit="1"/>
    </xf>
    <xf numFmtId="0" fontId="11" fillId="33" borderId="35" xfId="0" applyFont="1" applyFill="1" applyBorder="1" applyAlignment="1">
      <alignment horizontal="center" shrinkToFit="1"/>
    </xf>
    <xf numFmtId="0" fontId="11" fillId="33" borderId="39" xfId="0" applyFont="1" applyFill="1" applyBorder="1" applyAlignment="1">
      <alignment horizontal="center" shrinkToFit="1"/>
    </xf>
    <xf numFmtId="0" fontId="11" fillId="36" borderId="10" xfId="0" applyFont="1" applyFill="1" applyBorder="1" applyAlignment="1">
      <alignment horizontal="center" shrinkToFit="1"/>
    </xf>
    <xf numFmtId="0" fontId="11" fillId="36" borderId="69" xfId="0" applyFont="1" applyFill="1" applyBorder="1" applyAlignment="1">
      <alignment horizontal="center"/>
    </xf>
    <xf numFmtId="0" fontId="11" fillId="36" borderId="75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7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0" fontId="12" fillId="33" borderId="78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shrinkToFit="1"/>
    </xf>
    <xf numFmtId="0" fontId="11" fillId="0" borderId="58" xfId="0" applyFont="1" applyFill="1" applyBorder="1" applyAlignment="1">
      <alignment horizontal="center" shrinkToFit="1"/>
    </xf>
    <xf numFmtId="0" fontId="11" fillId="0" borderId="55" xfId="0" applyFont="1" applyFill="1" applyBorder="1" applyAlignment="1">
      <alignment horizontal="center" shrinkToFit="1"/>
    </xf>
    <xf numFmtId="0" fontId="11" fillId="0" borderId="79" xfId="0" applyFont="1" applyFill="1" applyBorder="1" applyAlignment="1">
      <alignment horizontal="center" shrinkToFit="1"/>
    </xf>
    <xf numFmtId="0" fontId="11" fillId="0" borderId="80" xfId="0" applyFont="1" applyFill="1" applyBorder="1" applyAlignment="1">
      <alignment horizontal="center" shrinkToFit="1"/>
    </xf>
    <xf numFmtId="0" fontId="11" fillId="33" borderId="28" xfId="0" applyFont="1" applyFill="1" applyBorder="1" applyAlignment="1">
      <alignment horizontal="center" shrinkToFit="1"/>
    </xf>
    <xf numFmtId="0" fontId="11" fillId="33" borderId="34" xfId="0" applyFont="1" applyFill="1" applyBorder="1" applyAlignment="1">
      <alignment horizontal="center" shrinkToFit="1"/>
    </xf>
    <xf numFmtId="0" fontId="11" fillId="0" borderId="81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shrinkToFit="1"/>
    </xf>
    <xf numFmtId="0" fontId="11" fillId="0" borderId="83" xfId="0" applyFont="1" applyFill="1" applyBorder="1" applyAlignment="1">
      <alignment horizontal="center" shrinkToFit="1"/>
    </xf>
    <xf numFmtId="0" fontId="11" fillId="0" borderId="82" xfId="0" applyFont="1" applyFill="1" applyBorder="1" applyAlignment="1">
      <alignment horizontal="center" shrinkToFit="1"/>
    </xf>
    <xf numFmtId="0" fontId="11" fillId="0" borderId="83" xfId="0" applyNumberFormat="1" applyFont="1" applyFill="1" applyBorder="1" applyAlignment="1">
      <alignment horizontal="center"/>
    </xf>
    <xf numFmtId="0" fontId="11" fillId="0" borderId="82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 shrinkToFit="1"/>
    </xf>
    <xf numFmtId="0" fontId="11" fillId="36" borderId="21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shrinkToFit="1"/>
    </xf>
    <xf numFmtId="0" fontId="11" fillId="0" borderId="31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left"/>
    </xf>
    <xf numFmtId="0" fontId="11" fillId="36" borderId="6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shrinkToFit="1"/>
    </xf>
    <xf numFmtId="0" fontId="11" fillId="0" borderId="73" xfId="0" applyFont="1" applyFill="1" applyBorder="1" applyAlignment="1">
      <alignment horizontal="center" shrinkToFit="1"/>
    </xf>
    <xf numFmtId="2" fontId="11" fillId="33" borderId="12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 shrinkToFit="1"/>
    </xf>
    <xf numFmtId="16" fontId="11" fillId="33" borderId="11" xfId="0" applyNumberFormat="1" applyFont="1" applyFill="1" applyBorder="1" applyAlignment="1">
      <alignment horizontal="center" shrinkToFit="1"/>
    </xf>
    <xf numFmtId="0" fontId="11" fillId="35" borderId="47" xfId="0" applyFont="1" applyFill="1" applyBorder="1" applyAlignment="1">
      <alignment horizontal="center" shrinkToFit="1"/>
    </xf>
    <xf numFmtId="0" fontId="11" fillId="33" borderId="15" xfId="0" applyFont="1" applyFill="1" applyBorder="1" applyAlignment="1">
      <alignment horizontal="center" shrinkToFit="1"/>
    </xf>
    <xf numFmtId="0" fontId="11" fillId="33" borderId="63" xfId="0" applyFont="1" applyFill="1" applyBorder="1" applyAlignment="1">
      <alignment horizontal="center" shrinkToFit="1"/>
    </xf>
    <xf numFmtId="0" fontId="11" fillId="36" borderId="64" xfId="0" applyFont="1" applyFill="1" applyBorder="1" applyAlignment="1">
      <alignment horizontal="center" shrinkToFit="1"/>
    </xf>
    <xf numFmtId="0" fontId="11" fillId="36" borderId="66" xfId="0" applyFont="1" applyFill="1" applyBorder="1" applyAlignment="1">
      <alignment horizontal="center" shrinkToFit="1"/>
    </xf>
    <xf numFmtId="0" fontId="11" fillId="33" borderId="84" xfId="0" applyFont="1" applyFill="1" applyBorder="1" applyAlignment="1">
      <alignment horizontal="center"/>
    </xf>
    <xf numFmtId="0" fontId="11" fillId="33" borderId="85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shrinkToFit="1"/>
    </xf>
    <xf numFmtId="0" fontId="11" fillId="0" borderId="87" xfId="0" applyFont="1" applyFill="1" applyBorder="1" applyAlignment="1">
      <alignment horizontal="center" shrinkToFit="1"/>
    </xf>
    <xf numFmtId="0" fontId="11" fillId="0" borderId="61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21" xfId="0" applyFont="1" applyBorder="1" applyAlignment="1">
      <alignment horizontal="center" shrinkToFit="1"/>
    </xf>
    <xf numFmtId="0" fontId="9" fillId="0" borderId="88" xfId="0" applyFont="1" applyFill="1" applyBorder="1" applyAlignment="1">
      <alignment horizontal="left"/>
    </xf>
    <xf numFmtId="0" fontId="10" fillId="0" borderId="88" xfId="0" applyFont="1" applyBorder="1" applyAlignment="1">
      <alignment horizontal="right"/>
    </xf>
    <xf numFmtId="0" fontId="11" fillId="0" borderId="21" xfId="0" applyFont="1" applyFill="1" applyBorder="1" applyAlignment="1">
      <alignment horizontal="center" shrinkToFit="1"/>
    </xf>
    <xf numFmtId="0" fontId="11" fillId="0" borderId="83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8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right"/>
    </xf>
    <xf numFmtId="0" fontId="11" fillId="0" borderId="21" xfId="0" applyFont="1" applyFill="1" applyBorder="1" applyAlignment="1">
      <alignment horizontal="center" shrinkToFit="1"/>
    </xf>
    <xf numFmtId="0" fontId="12" fillId="33" borderId="70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 shrinkToFit="1"/>
    </xf>
    <xf numFmtId="0" fontId="11" fillId="35" borderId="60" xfId="0" applyFont="1" applyFill="1" applyBorder="1" applyAlignment="1">
      <alignment horizontal="center" shrinkToFit="1"/>
    </xf>
    <xf numFmtId="0" fontId="11" fillId="36" borderId="13" xfId="0" applyFont="1" applyFill="1" applyBorder="1" applyAlignment="1">
      <alignment horizontal="center"/>
    </xf>
    <xf numFmtId="0" fontId="11" fillId="35" borderId="47" xfId="0" applyFont="1" applyFill="1" applyBorder="1" applyAlignment="1">
      <alignment horizontal="center" shrinkToFit="1"/>
    </xf>
    <xf numFmtId="0" fontId="11" fillId="35" borderId="12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38" borderId="35" xfId="0" applyFont="1" applyFill="1" applyBorder="1" applyAlignment="1">
      <alignment horizontal="center" shrinkToFit="1"/>
    </xf>
    <xf numFmtId="0" fontId="11" fillId="0" borderId="31" xfId="0" applyFont="1" applyFill="1" applyBorder="1" applyAlignment="1">
      <alignment horizontal="center"/>
    </xf>
    <xf numFmtId="176" fontId="11" fillId="36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49" fontId="11" fillId="0" borderId="1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wrapText="1" indent="2"/>
    </xf>
    <xf numFmtId="0" fontId="11" fillId="36" borderId="82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36" borderId="5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shrinkToFit="1"/>
    </xf>
    <xf numFmtId="0" fontId="11" fillId="0" borderId="1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shrinkToFit="1"/>
    </xf>
    <xf numFmtId="0" fontId="11" fillId="0" borderId="11" xfId="0" applyFont="1" applyFill="1" applyBorder="1" applyAlignment="1">
      <alignment horizontal="center"/>
    </xf>
    <xf numFmtId="0" fontId="11" fillId="38" borderId="90" xfId="0" applyFont="1" applyFill="1" applyBorder="1" applyAlignment="1">
      <alignment horizontal="center"/>
    </xf>
    <xf numFmtId="0" fontId="11" fillId="38" borderId="91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left"/>
    </xf>
    <xf numFmtId="0" fontId="11" fillId="36" borderId="69" xfId="0" applyFont="1" applyFill="1" applyBorder="1" applyAlignment="1">
      <alignment horizontal="left"/>
    </xf>
    <xf numFmtId="0" fontId="12" fillId="0" borderId="77" xfId="0" applyNumberFormat="1" applyFont="1" applyFill="1" applyBorder="1" applyAlignment="1">
      <alignment horizontal="center"/>
    </xf>
    <xf numFmtId="0" fontId="12" fillId="0" borderId="78" xfId="0" applyNumberFormat="1" applyFont="1" applyFill="1" applyBorder="1" applyAlignment="1">
      <alignment horizontal="center"/>
    </xf>
    <xf numFmtId="0" fontId="12" fillId="0" borderId="92" xfId="0" applyNumberFormat="1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0"/>
  <sheetViews>
    <sheetView tabSelected="1" view="pageBreakPreview" zoomScale="90" zoomScaleSheetLayoutView="90" zoomScalePageLayoutView="0" workbookViewId="0" topLeftCell="A7">
      <pane ySplit="7" topLeftCell="A14" activePane="bottomLeft" state="frozen"/>
      <selection pane="topLeft" activeCell="A7" sqref="A7"/>
      <selection pane="bottomLeft" activeCell="Q408" sqref="Q408"/>
    </sheetView>
  </sheetViews>
  <sheetFormatPr defaultColWidth="9.00390625" defaultRowHeight="12.75"/>
  <cols>
    <col min="1" max="1" width="7.75390625" style="1" customWidth="1"/>
    <col min="2" max="2" width="8.75390625" style="0" customWidth="1"/>
    <col min="3" max="3" width="17.25390625" style="0" customWidth="1"/>
    <col min="4" max="4" width="10.875" style="0" customWidth="1"/>
    <col min="5" max="5" width="9.125" style="0" customWidth="1"/>
    <col min="6" max="6" width="9.75390625" style="0" customWidth="1"/>
    <col min="7" max="7" width="13.75390625" style="0" customWidth="1"/>
    <col min="8" max="9" width="11.625" style="0" customWidth="1"/>
    <col min="10" max="10" width="9.125" style="0" customWidth="1"/>
    <col min="11" max="11" width="8.25390625" style="0" customWidth="1"/>
    <col min="12" max="12" width="9.625" style="0" customWidth="1"/>
    <col min="13" max="13" width="15.00390625" style="0" customWidth="1"/>
    <col min="14" max="15" width="9.125" style="50" customWidth="1"/>
    <col min="16" max="16" width="11.25390625" style="182" customWidth="1"/>
    <col min="17" max="18" width="9.125" style="50" customWidth="1"/>
  </cols>
  <sheetData>
    <row r="1" spans="1:18" s="3" customFormat="1" ht="29.25" customHeight="1">
      <c r="A1" s="445" t="s">
        <v>73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9"/>
      <c r="O1" s="49"/>
      <c r="P1" s="181"/>
      <c r="Q1" s="49"/>
      <c r="R1" s="49"/>
    </row>
    <row r="2" spans="3:13" ht="9" customHeight="1">
      <c r="C2" s="4"/>
      <c r="D2" s="5"/>
      <c r="E2" s="5"/>
      <c r="F2" s="5"/>
      <c r="G2" s="5"/>
      <c r="H2" s="5"/>
      <c r="I2" s="5"/>
      <c r="J2" s="5"/>
      <c r="K2" s="2"/>
      <c r="L2" s="2"/>
      <c r="M2" s="2"/>
    </row>
    <row r="3" spans="1:13" ht="9" customHeight="1">
      <c r="A3" s="6"/>
      <c r="B3" s="7"/>
      <c r="C3" s="7"/>
      <c r="D3" s="446" t="s">
        <v>0</v>
      </c>
      <c r="E3" s="446"/>
      <c r="F3" s="446"/>
      <c r="G3" s="446"/>
      <c r="H3" s="446"/>
      <c r="I3" s="446"/>
      <c r="J3" s="446"/>
      <c r="K3" s="446"/>
      <c r="L3" s="7"/>
      <c r="M3" s="7"/>
    </row>
    <row r="4" spans="1:18" s="8" customFormat="1" ht="9.75" customHeight="1">
      <c r="A4" s="6"/>
      <c r="B4" s="7"/>
      <c r="C4" s="7"/>
      <c r="D4" s="446"/>
      <c r="E4" s="446"/>
      <c r="F4" s="446"/>
      <c r="G4" s="446"/>
      <c r="H4" s="446"/>
      <c r="I4" s="446"/>
      <c r="J4" s="446"/>
      <c r="K4" s="446"/>
      <c r="L4" s="7"/>
      <c r="M4" s="7"/>
      <c r="N4" s="51"/>
      <c r="O4" s="51"/>
      <c r="P4" s="183"/>
      <c r="Q4" s="51"/>
      <c r="R4" s="51"/>
    </row>
    <row r="5" spans="1:18" s="8" customFormat="1" ht="6" customHeight="1">
      <c r="A5" s="6"/>
      <c r="B5"/>
      <c r="C5" s="447" t="s">
        <v>74</v>
      </c>
      <c r="D5" s="447"/>
      <c r="E5" s="447"/>
      <c r="F5" s="447"/>
      <c r="G5" s="447"/>
      <c r="H5" s="447"/>
      <c r="I5" s="447"/>
      <c r="J5" s="447"/>
      <c r="K5" s="447"/>
      <c r="L5" s="447"/>
      <c r="M5" s="7"/>
      <c r="N5" s="51"/>
      <c r="O5" s="51"/>
      <c r="P5" s="183"/>
      <c r="Q5" s="51"/>
      <c r="R5" s="51"/>
    </row>
    <row r="6" spans="1:18" s="8" customFormat="1" ht="9.75" customHeight="1">
      <c r="A6" s="6"/>
      <c r="B6" s="9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7"/>
      <c r="N6" s="51"/>
      <c r="O6" s="51"/>
      <c r="P6" s="183"/>
      <c r="Q6" s="51"/>
      <c r="R6" s="51"/>
    </row>
    <row r="7" spans="1:18" s="11" customFormat="1" ht="6.75" customHeight="1" thickBot="1">
      <c r="A7" s="6"/>
      <c r="B7" s="7"/>
      <c r="C7" s="7"/>
      <c r="D7"/>
      <c r="E7"/>
      <c r="F7"/>
      <c r="G7"/>
      <c r="H7"/>
      <c r="I7"/>
      <c r="J7"/>
      <c r="K7" s="10"/>
      <c r="L7" s="7"/>
      <c r="M7" s="7"/>
      <c r="N7" s="52"/>
      <c r="O7" s="52"/>
      <c r="P7" s="180"/>
      <c r="Q7" s="52"/>
      <c r="R7" s="52"/>
    </row>
    <row r="8" spans="1:18" s="11" customFormat="1" ht="19.5" thickTop="1">
      <c r="A8" s="448" t="s">
        <v>219</v>
      </c>
      <c r="B8" s="448"/>
      <c r="C8" s="448"/>
      <c r="D8" s="448"/>
      <c r="E8" s="448"/>
      <c r="F8" s="448"/>
      <c r="G8" s="448"/>
      <c r="H8" s="449" t="s">
        <v>52</v>
      </c>
      <c r="I8" s="449"/>
      <c r="J8" s="449"/>
      <c r="K8" s="449"/>
      <c r="L8" s="449"/>
      <c r="M8" s="449"/>
      <c r="N8" s="52"/>
      <c r="O8" s="52"/>
      <c r="P8" s="180"/>
      <c r="Q8" s="52"/>
      <c r="R8" s="52"/>
    </row>
    <row r="9" spans="1:18" s="11" customFormat="1" ht="18.75">
      <c r="A9" s="442" t="s">
        <v>76</v>
      </c>
      <c r="B9" s="442"/>
      <c r="C9" s="442"/>
      <c r="D9" s="442"/>
      <c r="E9" s="442"/>
      <c r="F9" s="442"/>
      <c r="G9" s="442"/>
      <c r="H9" s="433" t="s">
        <v>77</v>
      </c>
      <c r="I9" s="433"/>
      <c r="J9" s="433"/>
      <c r="K9" s="433"/>
      <c r="L9" s="433"/>
      <c r="M9" s="433"/>
      <c r="N9" s="52"/>
      <c r="O9" s="52"/>
      <c r="P9" s="180"/>
      <c r="Q9" s="52"/>
      <c r="R9" s="52"/>
    </row>
    <row r="10" spans="1:18" s="11" customFormat="1" ht="18.75">
      <c r="A10" s="431" t="s">
        <v>220</v>
      </c>
      <c r="B10" s="431"/>
      <c r="C10" s="431"/>
      <c r="D10" s="431"/>
      <c r="E10" s="431"/>
      <c r="F10" s="431"/>
      <c r="G10" s="431"/>
      <c r="H10" s="433" t="s">
        <v>53</v>
      </c>
      <c r="I10" s="433"/>
      <c r="J10" s="433"/>
      <c r="K10" s="433"/>
      <c r="L10" s="433"/>
      <c r="M10" s="433"/>
      <c r="N10" s="52"/>
      <c r="O10" s="52"/>
      <c r="P10" s="180"/>
      <c r="Q10" s="52"/>
      <c r="R10" s="52"/>
    </row>
    <row r="11" spans="1:18" s="11" customFormat="1" ht="19.5" thickBot="1">
      <c r="A11" s="435"/>
      <c r="B11" s="435"/>
      <c r="C11" s="435"/>
      <c r="D11" s="435"/>
      <c r="E11" s="435"/>
      <c r="F11" s="435"/>
      <c r="G11" s="435"/>
      <c r="H11" s="436" t="s">
        <v>75</v>
      </c>
      <c r="I11" s="436"/>
      <c r="J11" s="436"/>
      <c r="K11" s="436"/>
      <c r="L11" s="436"/>
      <c r="M11" s="436"/>
      <c r="N11" s="52"/>
      <c r="O11" s="52"/>
      <c r="P11" s="180"/>
      <c r="Q11" s="52"/>
      <c r="R11" s="52"/>
    </row>
    <row r="12" spans="1:18" s="11" customFormat="1" ht="17.25" thickBot="1" thickTop="1">
      <c r="A12" s="12"/>
      <c r="B12" s="65"/>
      <c r="C12" s="444" t="s">
        <v>379</v>
      </c>
      <c r="D12" s="444"/>
      <c r="E12" s="444"/>
      <c r="F12" s="444"/>
      <c r="G12" s="444"/>
      <c r="H12" s="444"/>
      <c r="I12" s="444"/>
      <c r="J12" s="444"/>
      <c r="K12" s="444"/>
      <c r="L12" s="65"/>
      <c r="M12" s="13"/>
      <c r="N12" s="52"/>
      <c r="O12" s="52"/>
      <c r="P12" s="180"/>
      <c r="Q12" s="52"/>
      <c r="R12" s="52"/>
    </row>
    <row r="13" spans="1:18" s="11" customFormat="1" ht="17.25" customHeight="1">
      <c r="A13" s="66" t="s">
        <v>1</v>
      </c>
      <c r="B13" s="434" t="s">
        <v>168</v>
      </c>
      <c r="C13" s="434"/>
      <c r="D13" s="440" t="s">
        <v>3</v>
      </c>
      <c r="E13" s="441"/>
      <c r="F13" s="432" t="s">
        <v>4</v>
      </c>
      <c r="G13" s="432"/>
      <c r="H13" s="432" t="s">
        <v>105</v>
      </c>
      <c r="I13" s="432"/>
      <c r="J13" s="432" t="s">
        <v>5</v>
      </c>
      <c r="K13" s="432"/>
      <c r="L13" s="432" t="s">
        <v>50</v>
      </c>
      <c r="M13" s="432"/>
      <c r="N13" s="438" t="s">
        <v>82</v>
      </c>
      <c r="O13" s="439"/>
      <c r="P13" s="180"/>
      <c r="Q13" s="52"/>
      <c r="R13" s="52"/>
    </row>
    <row r="14" spans="1:18" s="11" customFormat="1" ht="15.75" thickBot="1">
      <c r="A14" s="109"/>
      <c r="B14" s="314"/>
      <c r="C14" s="314"/>
      <c r="D14" s="314"/>
      <c r="E14" s="314"/>
      <c r="F14" s="443"/>
      <c r="G14" s="443"/>
      <c r="H14" s="110" t="s">
        <v>103</v>
      </c>
      <c r="I14" s="110" t="s">
        <v>104</v>
      </c>
      <c r="J14" s="314"/>
      <c r="K14" s="314"/>
      <c r="L14" s="96" t="s">
        <v>16</v>
      </c>
      <c r="M14" s="111" t="s">
        <v>79</v>
      </c>
      <c r="N14" s="111" t="s">
        <v>80</v>
      </c>
      <c r="O14" s="112" t="s">
        <v>81</v>
      </c>
      <c r="P14" s="180"/>
      <c r="Q14" s="52"/>
      <c r="R14" s="52"/>
    </row>
    <row r="15" spans="1:18" s="11" customFormat="1" ht="16.5" thickBot="1">
      <c r="A15" s="347" t="s">
        <v>6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67"/>
      <c r="O15" s="67"/>
      <c r="P15" s="184"/>
      <c r="Q15" s="52"/>
      <c r="R15" s="52"/>
    </row>
    <row r="16" spans="1:18" s="15" customFormat="1" ht="15.75" thickBot="1">
      <c r="A16" s="278">
        <v>1</v>
      </c>
      <c r="B16" s="292" t="s">
        <v>257</v>
      </c>
      <c r="C16" s="292"/>
      <c r="D16" s="258">
        <v>0.58</v>
      </c>
      <c r="E16" s="258">
        <v>1.25</v>
      </c>
      <c r="F16" s="437" t="s">
        <v>106</v>
      </c>
      <c r="G16" s="437"/>
      <c r="H16" s="71">
        <v>7.85</v>
      </c>
      <c r="I16" s="71">
        <f>H16*3.125</f>
        <v>24.53125</v>
      </c>
      <c r="J16" s="437">
        <f>M16*I16</f>
        <v>1349.21875</v>
      </c>
      <c r="K16" s="437"/>
      <c r="L16" s="70">
        <v>54</v>
      </c>
      <c r="M16" s="72">
        <v>55</v>
      </c>
      <c r="N16" s="72">
        <v>30</v>
      </c>
      <c r="O16" s="73">
        <f>D16*E16*H16*N16</f>
        <v>170.73749999999998</v>
      </c>
      <c r="P16" s="184" t="s">
        <v>357</v>
      </c>
      <c r="Q16" s="52"/>
      <c r="R16" s="52"/>
    </row>
    <row r="17" spans="1:18" s="15" customFormat="1" ht="15.75" thickBot="1">
      <c r="A17" s="278">
        <v>1</v>
      </c>
      <c r="B17" s="292" t="s">
        <v>356</v>
      </c>
      <c r="C17" s="292"/>
      <c r="D17" s="272">
        <v>2.5</v>
      </c>
      <c r="E17" s="272">
        <v>0.15</v>
      </c>
      <c r="F17" s="437" t="s">
        <v>106</v>
      </c>
      <c r="G17" s="437"/>
      <c r="H17" s="71">
        <v>7.85</v>
      </c>
      <c r="I17" s="71">
        <f>H17*0.18</f>
        <v>1.4129999999999998</v>
      </c>
      <c r="J17" s="437">
        <f>M17*I17</f>
        <v>77.71499999999999</v>
      </c>
      <c r="K17" s="437"/>
      <c r="L17" s="70">
        <v>54</v>
      </c>
      <c r="M17" s="72">
        <v>55</v>
      </c>
      <c r="N17" s="72">
        <v>30</v>
      </c>
      <c r="O17" s="73"/>
      <c r="P17" s="184"/>
      <c r="Q17" s="52"/>
      <c r="R17" s="52"/>
    </row>
    <row r="18" spans="1:18" s="15" customFormat="1" ht="15">
      <c r="A18" s="278">
        <v>1</v>
      </c>
      <c r="B18" s="292" t="s">
        <v>356</v>
      </c>
      <c r="C18" s="292"/>
      <c r="D18" s="272">
        <v>1.25</v>
      </c>
      <c r="E18" s="272">
        <v>0.7</v>
      </c>
      <c r="F18" s="437" t="s">
        <v>106</v>
      </c>
      <c r="G18" s="437"/>
      <c r="H18" s="71">
        <v>7.85</v>
      </c>
      <c r="I18" s="71">
        <v>5</v>
      </c>
      <c r="J18" s="437">
        <f>M18*I18</f>
        <v>275</v>
      </c>
      <c r="K18" s="437"/>
      <c r="L18" s="70">
        <v>54</v>
      </c>
      <c r="M18" s="72">
        <v>55</v>
      </c>
      <c r="N18" s="72"/>
      <c r="O18" s="73"/>
      <c r="P18" s="184"/>
      <c r="Q18" s="52"/>
      <c r="R18" s="52"/>
    </row>
    <row r="19" spans="1:18" s="17" customFormat="1" ht="15.75" thickBot="1">
      <c r="A19" s="278">
        <v>4</v>
      </c>
      <c r="B19" s="292" t="s">
        <v>332</v>
      </c>
      <c r="C19" s="292"/>
      <c r="D19" s="258">
        <v>1</v>
      </c>
      <c r="E19" s="258">
        <v>2</v>
      </c>
      <c r="F19" s="396" t="s">
        <v>333</v>
      </c>
      <c r="G19" s="396"/>
      <c r="H19" s="77">
        <v>23.55</v>
      </c>
      <c r="I19" s="77">
        <f>1*2*H19</f>
        <v>47.1</v>
      </c>
      <c r="J19" s="396">
        <f>M19*I19</f>
        <v>2590.5</v>
      </c>
      <c r="K19" s="396"/>
      <c r="L19" s="76">
        <v>50</v>
      </c>
      <c r="M19" s="78">
        <v>55</v>
      </c>
      <c r="N19" s="78"/>
      <c r="O19" s="79"/>
      <c r="P19" s="184"/>
      <c r="Q19" s="54"/>
      <c r="R19" s="54"/>
    </row>
    <row r="20" spans="1:18" s="16" customFormat="1" ht="16.5" thickBot="1">
      <c r="A20" s="347" t="s">
        <v>84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194"/>
      <c r="O20" s="194"/>
      <c r="P20" s="184"/>
      <c r="Q20" s="53"/>
      <c r="R20" s="53"/>
    </row>
    <row r="21" spans="1:18" s="16" customFormat="1" ht="15">
      <c r="A21" s="74">
        <v>2</v>
      </c>
      <c r="B21" s="295" t="s">
        <v>7</v>
      </c>
      <c r="C21" s="295"/>
      <c r="D21" s="258">
        <v>1</v>
      </c>
      <c r="E21" s="258">
        <v>2</v>
      </c>
      <c r="F21" s="437" t="s">
        <v>8</v>
      </c>
      <c r="G21" s="437"/>
      <c r="H21" s="31">
        <v>24.5</v>
      </c>
      <c r="I21" s="31">
        <f>D21*E21*H21</f>
        <v>49</v>
      </c>
      <c r="J21" s="292">
        <f>I21*M21</f>
        <v>2205</v>
      </c>
      <c r="K21" s="292"/>
      <c r="L21" s="41">
        <v>50</v>
      </c>
      <c r="M21" s="40">
        <v>45</v>
      </c>
      <c r="N21" s="40"/>
      <c r="O21" s="75"/>
      <c r="P21" s="184"/>
      <c r="Q21" s="53"/>
      <c r="R21" s="53"/>
    </row>
    <row r="22" spans="1:16" ht="15">
      <c r="A22" s="74">
        <v>3</v>
      </c>
      <c r="B22" s="295" t="s">
        <v>87</v>
      </c>
      <c r="C22" s="295"/>
      <c r="D22" s="258">
        <v>1.5</v>
      </c>
      <c r="E22" s="258">
        <v>6</v>
      </c>
      <c r="F22" s="292" t="s">
        <v>8</v>
      </c>
      <c r="G22" s="292"/>
      <c r="H22" s="31">
        <v>32</v>
      </c>
      <c r="I22" s="31">
        <f>D22*E22*H22</f>
        <v>288</v>
      </c>
      <c r="J22" s="292">
        <f>I22*M22</f>
        <v>12960</v>
      </c>
      <c r="K22" s="292"/>
      <c r="L22" s="41">
        <v>50</v>
      </c>
      <c r="M22" s="40">
        <v>45</v>
      </c>
      <c r="N22" s="40"/>
      <c r="O22" s="75"/>
      <c r="P22" s="184"/>
    </row>
    <row r="23" spans="1:18" s="15" customFormat="1" ht="15">
      <c r="A23" s="74">
        <v>5</v>
      </c>
      <c r="B23" s="295" t="s">
        <v>358</v>
      </c>
      <c r="C23" s="295"/>
      <c r="D23" s="258">
        <v>1.5</v>
      </c>
      <c r="E23" s="258">
        <v>4</v>
      </c>
      <c r="F23" s="292" t="s">
        <v>333</v>
      </c>
      <c r="G23" s="292"/>
      <c r="H23" s="31">
        <v>40</v>
      </c>
      <c r="I23" s="31">
        <f>H23*9</f>
        <v>360</v>
      </c>
      <c r="J23" s="292">
        <f>I23*M23</f>
        <v>15840</v>
      </c>
      <c r="K23" s="292"/>
      <c r="L23" s="41">
        <v>100</v>
      </c>
      <c r="M23" s="40">
        <v>44</v>
      </c>
      <c r="N23" s="40"/>
      <c r="O23" s="75"/>
      <c r="P23" s="184"/>
      <c r="Q23" s="52"/>
      <c r="R23" s="52"/>
    </row>
    <row r="24" spans="1:18" s="15" customFormat="1" ht="15">
      <c r="A24" s="74">
        <v>5</v>
      </c>
      <c r="B24" s="295" t="s">
        <v>354</v>
      </c>
      <c r="C24" s="295"/>
      <c r="D24" s="258">
        <v>1.5</v>
      </c>
      <c r="E24" s="258">
        <v>2</v>
      </c>
      <c r="F24" s="292" t="s">
        <v>8</v>
      </c>
      <c r="G24" s="292"/>
      <c r="H24" s="31">
        <v>48</v>
      </c>
      <c r="I24" s="31">
        <f>E24*D24*H24</f>
        <v>144</v>
      </c>
      <c r="J24" s="292">
        <f>I24*M24</f>
        <v>6336</v>
      </c>
      <c r="K24" s="292"/>
      <c r="L24" s="41">
        <v>100</v>
      </c>
      <c r="M24" s="40">
        <v>44</v>
      </c>
      <c r="N24" s="40"/>
      <c r="O24" s="75"/>
      <c r="P24" s="184"/>
      <c r="Q24" s="52"/>
      <c r="R24" s="52"/>
    </row>
    <row r="25" spans="1:18" s="15" customFormat="1" ht="15">
      <c r="A25" s="74">
        <v>7</v>
      </c>
      <c r="B25" s="344" t="s">
        <v>10</v>
      </c>
      <c r="C25" s="344"/>
      <c r="D25" s="31">
        <v>1.5</v>
      </c>
      <c r="E25" s="31">
        <v>6</v>
      </c>
      <c r="F25" s="292" t="s">
        <v>11</v>
      </c>
      <c r="G25" s="292"/>
      <c r="H25" s="31">
        <v>62.5</v>
      </c>
      <c r="I25" s="31">
        <f aca="true" t="shared" si="0" ref="I25:I31">H25*E25*D25</f>
        <v>562.5</v>
      </c>
      <c r="J25" s="292">
        <f aca="true" t="shared" si="1" ref="J25:J32">I25*M25</f>
        <v>24750</v>
      </c>
      <c r="K25" s="292"/>
      <c r="L25" s="41">
        <v>100</v>
      </c>
      <c r="M25" s="40">
        <v>44</v>
      </c>
      <c r="N25" s="40"/>
      <c r="O25" s="75"/>
      <c r="P25" s="184"/>
      <c r="Q25" s="52"/>
      <c r="R25" s="52"/>
    </row>
    <row r="26" spans="1:18" s="15" customFormat="1" ht="15">
      <c r="A26" s="74">
        <v>7</v>
      </c>
      <c r="B26" s="344" t="s">
        <v>355</v>
      </c>
      <c r="C26" s="344"/>
      <c r="D26" s="31">
        <v>0.4</v>
      </c>
      <c r="E26" s="31">
        <v>1.5</v>
      </c>
      <c r="F26" s="292" t="s">
        <v>11</v>
      </c>
      <c r="G26" s="292"/>
      <c r="H26" s="31">
        <v>62.5</v>
      </c>
      <c r="I26" s="31">
        <f>H26*E26*D26</f>
        <v>37.5</v>
      </c>
      <c r="J26" s="292">
        <f t="shared" si="1"/>
        <v>1650</v>
      </c>
      <c r="K26" s="292"/>
      <c r="L26" s="41">
        <v>100</v>
      </c>
      <c r="M26" s="40">
        <v>44</v>
      </c>
      <c r="N26" s="40"/>
      <c r="O26" s="75"/>
      <c r="P26" s="184"/>
      <c r="Q26" s="52"/>
      <c r="R26" s="52"/>
    </row>
    <row r="27" spans="1:18" s="15" customFormat="1" ht="15">
      <c r="A27" s="74">
        <v>15</v>
      </c>
      <c r="B27" s="292" t="s">
        <v>12</v>
      </c>
      <c r="C27" s="292"/>
      <c r="D27" s="31">
        <v>1.5</v>
      </c>
      <c r="E27" s="31">
        <v>4.7</v>
      </c>
      <c r="F27" s="292" t="s">
        <v>11</v>
      </c>
      <c r="G27" s="292"/>
      <c r="H27" s="31">
        <v>94.5</v>
      </c>
      <c r="I27" s="31">
        <f t="shared" si="0"/>
        <v>666.225</v>
      </c>
      <c r="J27" s="292">
        <f t="shared" si="1"/>
        <v>29313.9</v>
      </c>
      <c r="K27" s="292"/>
      <c r="L27" s="41">
        <v>150</v>
      </c>
      <c r="M27" s="40">
        <v>44</v>
      </c>
      <c r="N27" s="40"/>
      <c r="O27" s="75"/>
      <c r="P27" s="184"/>
      <c r="Q27" s="52"/>
      <c r="R27" s="52"/>
    </row>
    <row r="28" spans="1:18" s="15" customFormat="1" ht="15">
      <c r="A28" s="74">
        <v>17</v>
      </c>
      <c r="B28" s="295" t="s">
        <v>350</v>
      </c>
      <c r="C28" s="295"/>
      <c r="D28" s="269">
        <v>1.5</v>
      </c>
      <c r="E28" s="269">
        <v>0.57</v>
      </c>
      <c r="F28" s="292" t="s">
        <v>11</v>
      </c>
      <c r="G28" s="292"/>
      <c r="H28" s="31">
        <v>110</v>
      </c>
      <c r="I28" s="31">
        <f t="shared" si="0"/>
        <v>94.05</v>
      </c>
      <c r="J28" s="292">
        <f t="shared" si="1"/>
        <v>4138.2</v>
      </c>
      <c r="K28" s="292"/>
      <c r="L28" s="41">
        <v>150</v>
      </c>
      <c r="M28" s="40">
        <v>44</v>
      </c>
      <c r="N28" s="40"/>
      <c r="O28" s="75"/>
      <c r="P28" s="184"/>
      <c r="Q28" s="52"/>
      <c r="R28" s="52"/>
    </row>
    <row r="29" spans="1:18" s="15" customFormat="1" ht="15">
      <c r="A29" s="74">
        <v>17</v>
      </c>
      <c r="B29" s="295" t="s">
        <v>13</v>
      </c>
      <c r="C29" s="295"/>
      <c r="D29" s="258">
        <v>1.5</v>
      </c>
      <c r="E29" s="258">
        <v>2.6</v>
      </c>
      <c r="F29" s="292" t="s">
        <v>11</v>
      </c>
      <c r="G29" s="292"/>
      <c r="H29" s="31">
        <v>126</v>
      </c>
      <c r="I29" s="31">
        <f t="shared" si="0"/>
        <v>491.40000000000003</v>
      </c>
      <c r="J29" s="292">
        <f t="shared" si="1"/>
        <v>21621.600000000002</v>
      </c>
      <c r="K29" s="292"/>
      <c r="L29" s="41">
        <v>150</v>
      </c>
      <c r="M29" s="40">
        <v>44</v>
      </c>
      <c r="N29" s="40"/>
      <c r="O29" s="75"/>
      <c r="P29" s="184"/>
      <c r="Q29" s="52"/>
      <c r="R29" s="52"/>
    </row>
    <row r="30" spans="1:18" s="15" customFormat="1" ht="15">
      <c r="A30" s="74">
        <v>20</v>
      </c>
      <c r="B30" s="295" t="s">
        <v>14</v>
      </c>
      <c r="C30" s="295"/>
      <c r="D30" s="273">
        <v>1.5</v>
      </c>
      <c r="E30" s="273">
        <v>0.5</v>
      </c>
      <c r="F30" s="292" t="s">
        <v>11</v>
      </c>
      <c r="G30" s="292"/>
      <c r="H30" s="31">
        <v>157</v>
      </c>
      <c r="I30" s="31">
        <f>H30*E30*D30</f>
        <v>117.75</v>
      </c>
      <c r="J30" s="292">
        <f>I30*M30</f>
        <v>6476.25</v>
      </c>
      <c r="K30" s="292"/>
      <c r="L30" s="41">
        <v>300</v>
      </c>
      <c r="M30" s="40">
        <v>55</v>
      </c>
      <c r="N30" s="40"/>
      <c r="O30" s="75"/>
      <c r="P30" s="184"/>
      <c r="Q30" s="52"/>
      <c r="R30" s="52"/>
    </row>
    <row r="31" spans="1:18" s="15" customFormat="1" ht="15">
      <c r="A31" s="74">
        <v>20</v>
      </c>
      <c r="B31" s="295" t="s">
        <v>351</v>
      </c>
      <c r="C31" s="295"/>
      <c r="D31" s="269">
        <v>1</v>
      </c>
      <c r="E31" s="269">
        <v>0.5</v>
      </c>
      <c r="F31" s="292" t="s">
        <v>11</v>
      </c>
      <c r="G31" s="292"/>
      <c r="H31" s="31">
        <v>174</v>
      </c>
      <c r="I31" s="31">
        <f t="shared" si="0"/>
        <v>87</v>
      </c>
      <c r="J31" s="292">
        <f t="shared" si="1"/>
        <v>4350</v>
      </c>
      <c r="K31" s="292"/>
      <c r="L31" s="41">
        <v>300</v>
      </c>
      <c r="M31" s="40">
        <v>50</v>
      </c>
      <c r="N31" s="40"/>
      <c r="O31" s="75"/>
      <c r="P31" s="184"/>
      <c r="Q31" s="52"/>
      <c r="R31" s="52"/>
    </row>
    <row r="32" spans="1:18" s="15" customFormat="1" ht="15">
      <c r="A32" s="74">
        <v>22</v>
      </c>
      <c r="B32" s="295" t="s">
        <v>51</v>
      </c>
      <c r="C32" s="295"/>
      <c r="D32" s="258">
        <v>0.4</v>
      </c>
      <c r="E32" s="258">
        <v>3</v>
      </c>
      <c r="F32" s="292" t="s">
        <v>11</v>
      </c>
      <c r="G32" s="292"/>
      <c r="H32" s="31">
        <v>236</v>
      </c>
      <c r="I32" s="31">
        <v>234</v>
      </c>
      <c r="J32" s="292">
        <f t="shared" si="1"/>
        <v>10062</v>
      </c>
      <c r="K32" s="292"/>
      <c r="L32" s="41">
        <v>300</v>
      </c>
      <c r="M32" s="40">
        <v>43</v>
      </c>
      <c r="N32" s="40">
        <v>1</v>
      </c>
      <c r="O32" s="75">
        <f aca="true" t="shared" si="2" ref="O32:O37">I32</f>
        <v>234</v>
      </c>
      <c r="P32" s="184" t="s">
        <v>357</v>
      </c>
      <c r="Q32" s="52"/>
      <c r="R32" s="52"/>
    </row>
    <row r="33" spans="1:18" s="15" customFormat="1" ht="15">
      <c r="A33" s="74">
        <v>25</v>
      </c>
      <c r="B33" s="292" t="s">
        <v>434</v>
      </c>
      <c r="C33" s="292"/>
      <c r="D33" s="31">
        <v>1.3</v>
      </c>
      <c r="E33" s="31">
        <v>0.23</v>
      </c>
      <c r="F33" s="292" t="s">
        <v>11</v>
      </c>
      <c r="G33" s="292"/>
      <c r="H33" s="31">
        <v>275</v>
      </c>
      <c r="I33" s="31">
        <f>D33*E33*H33</f>
        <v>82.22500000000001</v>
      </c>
      <c r="J33" s="292"/>
      <c r="K33" s="292"/>
      <c r="L33" s="41">
        <v>300</v>
      </c>
      <c r="M33" s="40">
        <v>43</v>
      </c>
      <c r="N33" s="40">
        <v>1</v>
      </c>
      <c r="O33" s="75">
        <f t="shared" si="2"/>
        <v>82.22500000000001</v>
      </c>
      <c r="P33" s="219" t="s">
        <v>433</v>
      </c>
      <c r="Q33" s="52"/>
      <c r="R33" s="52"/>
    </row>
    <row r="34" spans="1:18" s="15" customFormat="1" ht="15">
      <c r="A34" s="74">
        <v>25</v>
      </c>
      <c r="B34" s="292" t="s">
        <v>434</v>
      </c>
      <c r="C34" s="292"/>
      <c r="D34" s="31">
        <v>0.5</v>
      </c>
      <c r="E34" s="31">
        <v>0.8</v>
      </c>
      <c r="F34" s="292" t="s">
        <v>11</v>
      </c>
      <c r="G34" s="292"/>
      <c r="H34" s="31">
        <v>275</v>
      </c>
      <c r="I34" s="31">
        <f>D34*E34*H34</f>
        <v>110</v>
      </c>
      <c r="J34" s="292"/>
      <c r="K34" s="292"/>
      <c r="L34" s="41">
        <v>300</v>
      </c>
      <c r="M34" s="40">
        <v>43</v>
      </c>
      <c r="N34" s="40">
        <v>1</v>
      </c>
      <c r="O34" s="75">
        <f t="shared" si="2"/>
        <v>110</v>
      </c>
      <c r="P34" s="219" t="s">
        <v>433</v>
      </c>
      <c r="Q34" s="52"/>
      <c r="R34" s="52"/>
    </row>
    <row r="35" spans="1:18" s="15" customFormat="1" ht="15">
      <c r="A35" s="74">
        <v>25</v>
      </c>
      <c r="B35" s="292" t="s">
        <v>85</v>
      </c>
      <c r="C35" s="292"/>
      <c r="D35" s="31">
        <v>0.27</v>
      </c>
      <c r="E35" s="31">
        <v>0.37</v>
      </c>
      <c r="F35" s="292" t="s">
        <v>11</v>
      </c>
      <c r="G35" s="292"/>
      <c r="H35" s="31">
        <v>314</v>
      </c>
      <c r="I35" s="31">
        <f>D35*E35*H35</f>
        <v>31.3686</v>
      </c>
      <c r="J35" s="292"/>
      <c r="K35" s="292"/>
      <c r="L35" s="41">
        <v>300</v>
      </c>
      <c r="M35" s="40">
        <v>43</v>
      </c>
      <c r="N35" s="40">
        <v>1</v>
      </c>
      <c r="O35" s="75">
        <f t="shared" si="2"/>
        <v>31.3686</v>
      </c>
      <c r="P35" s="219" t="s">
        <v>433</v>
      </c>
      <c r="Q35" s="52"/>
      <c r="R35" s="52"/>
    </row>
    <row r="36" spans="1:18" s="15" customFormat="1" ht="15">
      <c r="A36" s="74">
        <v>25</v>
      </c>
      <c r="B36" s="292" t="s">
        <v>85</v>
      </c>
      <c r="C36" s="292"/>
      <c r="D36" s="31">
        <v>0.3</v>
      </c>
      <c r="E36" s="31">
        <v>0.4</v>
      </c>
      <c r="F36" s="292" t="s">
        <v>11</v>
      </c>
      <c r="G36" s="292"/>
      <c r="H36" s="31">
        <v>314</v>
      </c>
      <c r="I36" s="31">
        <f>D36*E36*H36</f>
        <v>37.68</v>
      </c>
      <c r="J36" s="292"/>
      <c r="K36" s="292"/>
      <c r="L36" s="41">
        <v>300</v>
      </c>
      <c r="M36" s="40">
        <v>43</v>
      </c>
      <c r="N36" s="40">
        <v>1</v>
      </c>
      <c r="O36" s="75">
        <f t="shared" si="2"/>
        <v>37.68</v>
      </c>
      <c r="P36" s="219" t="s">
        <v>433</v>
      </c>
      <c r="Q36" s="52"/>
      <c r="R36" s="52"/>
    </row>
    <row r="37" spans="1:18" s="15" customFormat="1" ht="15">
      <c r="A37" s="74">
        <v>25</v>
      </c>
      <c r="B37" s="292" t="s">
        <v>85</v>
      </c>
      <c r="C37" s="292"/>
      <c r="D37" s="31">
        <v>0.7</v>
      </c>
      <c r="E37" s="31">
        <v>0.7</v>
      </c>
      <c r="F37" s="292" t="s">
        <v>11</v>
      </c>
      <c r="G37" s="292"/>
      <c r="H37" s="31">
        <v>314</v>
      </c>
      <c r="I37" s="31">
        <f>0.7*0.7*314</f>
        <v>153.85999999999999</v>
      </c>
      <c r="J37" s="292"/>
      <c r="K37" s="292"/>
      <c r="L37" s="41">
        <v>300</v>
      </c>
      <c r="M37" s="40">
        <v>43</v>
      </c>
      <c r="N37" s="40">
        <v>1</v>
      </c>
      <c r="O37" s="75">
        <f t="shared" si="2"/>
        <v>153.85999999999999</v>
      </c>
      <c r="P37" s="184" t="s">
        <v>334</v>
      </c>
      <c r="Q37" s="52"/>
      <c r="R37" s="52"/>
    </row>
    <row r="38" spans="1:18" s="15" customFormat="1" ht="15">
      <c r="A38" s="74">
        <v>26</v>
      </c>
      <c r="B38" s="292" t="s">
        <v>85</v>
      </c>
      <c r="C38" s="292"/>
      <c r="D38" s="31">
        <v>0.36</v>
      </c>
      <c r="E38" s="31">
        <v>0.7</v>
      </c>
      <c r="F38" s="292" t="s">
        <v>11</v>
      </c>
      <c r="G38" s="292"/>
      <c r="H38" s="31">
        <v>314</v>
      </c>
      <c r="I38" s="31"/>
      <c r="J38" s="292"/>
      <c r="K38" s="292"/>
      <c r="L38" s="41">
        <v>300</v>
      </c>
      <c r="M38" s="40">
        <v>43</v>
      </c>
      <c r="N38" s="40"/>
      <c r="O38" s="75"/>
      <c r="P38" s="184"/>
      <c r="Q38" s="52" t="s">
        <v>216</v>
      </c>
      <c r="R38" s="52"/>
    </row>
    <row r="39" spans="1:18" s="15" customFormat="1" ht="15">
      <c r="A39" s="74">
        <v>26</v>
      </c>
      <c r="B39" s="292" t="s">
        <v>397</v>
      </c>
      <c r="C39" s="292"/>
      <c r="D39" s="31">
        <v>0.5</v>
      </c>
      <c r="E39" s="31">
        <v>0.5</v>
      </c>
      <c r="F39" s="292" t="s">
        <v>11</v>
      </c>
      <c r="G39" s="292"/>
      <c r="H39" s="31">
        <v>392</v>
      </c>
      <c r="I39" s="31">
        <f>0.5*0.5*H39</f>
        <v>98</v>
      </c>
      <c r="J39" s="292"/>
      <c r="K39" s="292"/>
      <c r="L39" s="41">
        <v>300</v>
      </c>
      <c r="M39" s="40">
        <v>43</v>
      </c>
      <c r="N39" s="40">
        <v>2</v>
      </c>
      <c r="O39" s="75"/>
      <c r="P39" s="184"/>
      <c r="Q39" s="52"/>
      <c r="R39" s="52"/>
    </row>
    <row r="40" spans="1:18" s="16" customFormat="1" ht="15.75" thickBot="1">
      <c r="A40" s="74">
        <v>29</v>
      </c>
      <c r="B40" s="292" t="s">
        <v>399</v>
      </c>
      <c r="C40" s="292"/>
      <c r="D40" s="31">
        <v>0.5</v>
      </c>
      <c r="E40" s="31">
        <v>1.3</v>
      </c>
      <c r="F40" s="292" t="s">
        <v>11</v>
      </c>
      <c r="G40" s="292"/>
      <c r="H40" s="31">
        <v>550</v>
      </c>
      <c r="I40" s="31">
        <f>H40*0.88</f>
        <v>484</v>
      </c>
      <c r="J40" s="292">
        <f>I40*M40</f>
        <v>23232</v>
      </c>
      <c r="K40" s="292"/>
      <c r="L40" s="41">
        <v>500</v>
      </c>
      <c r="M40" s="40">
        <v>48</v>
      </c>
      <c r="N40" s="40">
        <v>1</v>
      </c>
      <c r="O40" s="75">
        <f>I40</f>
        <v>484</v>
      </c>
      <c r="P40" s="184" t="s">
        <v>400</v>
      </c>
      <c r="Q40" s="53"/>
      <c r="R40" s="53"/>
    </row>
    <row r="41" spans="1:18" s="19" customFormat="1" ht="16.5" thickBot="1">
      <c r="A41" s="340" t="s">
        <v>238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240"/>
      <c r="O41" s="241"/>
      <c r="P41" s="184"/>
      <c r="Q41" s="55"/>
      <c r="R41" s="55"/>
    </row>
    <row r="42" spans="1:18" s="19" customFormat="1" ht="15.75" thickBot="1">
      <c r="A42" s="237">
        <v>1</v>
      </c>
      <c r="B42" s="345" t="s">
        <v>10</v>
      </c>
      <c r="C42" s="345"/>
      <c r="D42" s="388" t="s">
        <v>9</v>
      </c>
      <c r="E42" s="388"/>
      <c r="F42" s="388" t="s">
        <v>89</v>
      </c>
      <c r="G42" s="389"/>
      <c r="H42" s="174">
        <v>62.8</v>
      </c>
      <c r="I42" s="238">
        <v>570</v>
      </c>
      <c r="J42" s="387">
        <f>I42*9</f>
        <v>5130</v>
      </c>
      <c r="K42" s="387"/>
      <c r="L42" s="239">
        <v>100</v>
      </c>
      <c r="M42" s="230">
        <v>340</v>
      </c>
      <c r="N42" s="230">
        <v>1</v>
      </c>
      <c r="O42" s="231">
        <f>I42</f>
        <v>570</v>
      </c>
      <c r="P42" s="184" t="s">
        <v>334</v>
      </c>
      <c r="Q42" s="55"/>
      <c r="R42" s="55"/>
    </row>
    <row r="43" spans="1:18" s="19" customFormat="1" ht="16.5" thickBot="1">
      <c r="A43" s="385" t="s">
        <v>359</v>
      </c>
      <c r="B43" s="386"/>
      <c r="C43" s="386"/>
      <c r="D43" s="386"/>
      <c r="E43" s="386"/>
      <c r="F43" s="386"/>
      <c r="G43" s="386"/>
      <c r="H43" s="341"/>
      <c r="I43" s="341"/>
      <c r="J43" s="341"/>
      <c r="K43" s="341"/>
      <c r="L43" s="341"/>
      <c r="M43" s="341"/>
      <c r="N43" s="240"/>
      <c r="O43" s="241"/>
      <c r="P43" s="184"/>
      <c r="Q43" s="55"/>
      <c r="R43" s="55"/>
    </row>
    <row r="44" spans="1:18" s="19" customFormat="1" ht="15.75" thickBot="1">
      <c r="A44" s="30">
        <v>1</v>
      </c>
      <c r="B44" s="295" t="s">
        <v>10</v>
      </c>
      <c r="C44" s="295"/>
      <c r="D44" s="69">
        <v>0.8</v>
      </c>
      <c r="E44" s="69">
        <v>1.1</v>
      </c>
      <c r="F44" s="343" t="s">
        <v>360</v>
      </c>
      <c r="G44" s="343"/>
      <c r="H44" s="174">
        <v>62.8</v>
      </c>
      <c r="I44" s="238">
        <f>D44*E44*H44</f>
        <v>55.264</v>
      </c>
      <c r="J44" s="387">
        <f>I44*M44</f>
        <v>18789.760000000002</v>
      </c>
      <c r="K44" s="387"/>
      <c r="L44" s="239">
        <v>100</v>
      </c>
      <c r="M44" s="230">
        <v>340</v>
      </c>
      <c r="N44" s="230">
        <v>1</v>
      </c>
      <c r="O44" s="231">
        <f>D44*E44*H44</f>
        <v>55.264</v>
      </c>
      <c r="P44" s="184" t="s">
        <v>357</v>
      </c>
      <c r="Q44" s="55"/>
      <c r="R44" s="55"/>
    </row>
    <row r="45" spans="1:18" s="19" customFormat="1" ht="15.75" thickBot="1">
      <c r="A45" s="30">
        <v>2</v>
      </c>
      <c r="B45" s="295" t="s">
        <v>14</v>
      </c>
      <c r="C45" s="295"/>
      <c r="D45" s="69">
        <v>0.48</v>
      </c>
      <c r="E45" s="69">
        <v>0.48</v>
      </c>
      <c r="F45" s="343" t="s">
        <v>130</v>
      </c>
      <c r="G45" s="343"/>
      <c r="H45" s="174">
        <v>157</v>
      </c>
      <c r="I45" s="238">
        <f aca="true" t="shared" si="3" ref="I45:I50">D45*E45*H45</f>
        <v>36.1728</v>
      </c>
      <c r="J45" s="387">
        <f aca="true" t="shared" si="4" ref="J45:J50">I45*M45</f>
        <v>18086.4</v>
      </c>
      <c r="K45" s="387"/>
      <c r="L45" s="239">
        <v>100</v>
      </c>
      <c r="M45" s="230">
        <v>500</v>
      </c>
      <c r="N45" s="230">
        <v>1</v>
      </c>
      <c r="O45" s="231">
        <f aca="true" t="shared" si="5" ref="O45:O50">D45*E45*H45</f>
        <v>36.1728</v>
      </c>
      <c r="P45" s="184" t="s">
        <v>361</v>
      </c>
      <c r="Q45" s="55"/>
      <c r="R45" s="55"/>
    </row>
    <row r="46" spans="1:18" s="19" customFormat="1" ht="15.75" thickBot="1">
      <c r="A46" s="30">
        <v>3</v>
      </c>
      <c r="B46" s="295" t="s">
        <v>13</v>
      </c>
      <c r="C46" s="295"/>
      <c r="D46" s="69">
        <v>0.75</v>
      </c>
      <c r="E46" s="69">
        <v>1.5</v>
      </c>
      <c r="F46" s="343" t="s">
        <v>130</v>
      </c>
      <c r="G46" s="343"/>
      <c r="H46" s="174">
        <v>126</v>
      </c>
      <c r="I46" s="238">
        <f t="shared" si="3"/>
        <v>141.75</v>
      </c>
      <c r="J46" s="387">
        <f t="shared" si="4"/>
        <v>70875</v>
      </c>
      <c r="K46" s="387"/>
      <c r="L46" s="239">
        <v>100</v>
      </c>
      <c r="M46" s="230">
        <v>500</v>
      </c>
      <c r="N46" s="230">
        <v>1</v>
      </c>
      <c r="O46" s="231">
        <f t="shared" si="5"/>
        <v>141.75</v>
      </c>
      <c r="P46" s="184" t="s">
        <v>362</v>
      </c>
      <c r="Q46" s="55"/>
      <c r="R46" s="55"/>
    </row>
    <row r="47" spans="1:18" s="19" customFormat="1" ht="15.75" thickBot="1">
      <c r="A47" s="30">
        <v>4</v>
      </c>
      <c r="B47" s="295" t="s">
        <v>365</v>
      </c>
      <c r="C47" s="295"/>
      <c r="D47" s="69">
        <v>0.55</v>
      </c>
      <c r="E47" s="69">
        <v>1</v>
      </c>
      <c r="F47" s="343" t="s">
        <v>360</v>
      </c>
      <c r="G47" s="343"/>
      <c r="H47" s="174">
        <v>15.7</v>
      </c>
      <c r="I47" s="238">
        <f t="shared" si="3"/>
        <v>8.635</v>
      </c>
      <c r="J47" s="387">
        <f t="shared" si="4"/>
        <v>2935.9</v>
      </c>
      <c r="K47" s="387"/>
      <c r="L47" s="239">
        <v>100</v>
      </c>
      <c r="M47" s="230">
        <v>340</v>
      </c>
      <c r="N47" s="230">
        <v>1</v>
      </c>
      <c r="O47" s="231">
        <f t="shared" si="5"/>
        <v>8.635</v>
      </c>
      <c r="P47" s="184" t="s">
        <v>363</v>
      </c>
      <c r="Q47" s="55"/>
      <c r="R47" s="55"/>
    </row>
    <row r="48" spans="1:18" s="19" customFormat="1" ht="15.75" thickBot="1">
      <c r="A48" s="30">
        <v>5</v>
      </c>
      <c r="B48" s="295" t="s">
        <v>358</v>
      </c>
      <c r="C48" s="295"/>
      <c r="D48" s="69">
        <v>0.6</v>
      </c>
      <c r="E48" s="69">
        <v>0.8</v>
      </c>
      <c r="F48" s="343" t="s">
        <v>360</v>
      </c>
      <c r="G48" s="343"/>
      <c r="H48" s="174">
        <v>16.7</v>
      </c>
      <c r="I48" s="238">
        <f>D48*E48*H48</f>
        <v>8.016</v>
      </c>
      <c r="J48" s="387">
        <f>I48*M48</f>
        <v>2725.44</v>
      </c>
      <c r="K48" s="387"/>
      <c r="L48" s="239">
        <v>100</v>
      </c>
      <c r="M48" s="230">
        <v>340</v>
      </c>
      <c r="N48" s="230">
        <v>1</v>
      </c>
      <c r="O48" s="231">
        <f>D48*E48*H48</f>
        <v>8.016</v>
      </c>
      <c r="P48" s="184" t="s">
        <v>364</v>
      </c>
      <c r="Q48" s="55"/>
      <c r="R48" s="55"/>
    </row>
    <row r="49" spans="1:18" s="19" customFormat="1" ht="15.75" thickBot="1">
      <c r="A49" s="30">
        <v>6</v>
      </c>
      <c r="B49" s="295" t="s">
        <v>354</v>
      </c>
      <c r="C49" s="295"/>
      <c r="D49" s="69">
        <v>1.5</v>
      </c>
      <c r="E49" s="69">
        <v>0.36</v>
      </c>
      <c r="F49" s="343" t="s">
        <v>130</v>
      </c>
      <c r="G49" s="343"/>
      <c r="H49" s="174">
        <v>17.7</v>
      </c>
      <c r="I49" s="238">
        <f>D49*E49*H49</f>
        <v>9.558</v>
      </c>
      <c r="J49" s="387">
        <f>I49*M49</f>
        <v>4779</v>
      </c>
      <c r="K49" s="387"/>
      <c r="L49" s="239">
        <v>100</v>
      </c>
      <c r="M49" s="230">
        <v>500</v>
      </c>
      <c r="N49" s="230">
        <v>1</v>
      </c>
      <c r="O49" s="231">
        <f>D49*E49*H49</f>
        <v>9.558</v>
      </c>
      <c r="P49" s="184" t="s">
        <v>366</v>
      </c>
      <c r="Q49" s="55"/>
      <c r="R49" s="55"/>
    </row>
    <row r="50" spans="1:18" s="19" customFormat="1" ht="15.75" thickBot="1">
      <c r="A50" s="30">
        <v>5</v>
      </c>
      <c r="B50" s="295" t="s">
        <v>12</v>
      </c>
      <c r="C50" s="295"/>
      <c r="D50" s="69">
        <v>0.75</v>
      </c>
      <c r="E50" s="69">
        <v>0.8</v>
      </c>
      <c r="F50" s="343" t="s">
        <v>130</v>
      </c>
      <c r="G50" s="343"/>
      <c r="H50" s="174">
        <v>94.2</v>
      </c>
      <c r="I50" s="238">
        <f t="shared" si="3"/>
        <v>56.52000000000001</v>
      </c>
      <c r="J50" s="387">
        <f t="shared" si="4"/>
        <v>28260.000000000004</v>
      </c>
      <c r="K50" s="387"/>
      <c r="L50" s="239">
        <v>100</v>
      </c>
      <c r="M50" s="230">
        <v>500</v>
      </c>
      <c r="N50" s="230">
        <v>1</v>
      </c>
      <c r="O50" s="231">
        <f t="shared" si="5"/>
        <v>56.52000000000001</v>
      </c>
      <c r="P50" s="184" t="s">
        <v>364</v>
      </c>
      <c r="Q50" s="55"/>
      <c r="R50" s="55"/>
    </row>
    <row r="51" spans="1:18" s="1" customFormat="1" ht="16.5" thickBot="1">
      <c r="A51" s="347" t="s">
        <v>15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201"/>
      <c r="O51" s="201"/>
      <c r="P51" s="184"/>
      <c r="Q51" s="50"/>
      <c r="R51" s="50"/>
    </row>
    <row r="52" spans="1:18" s="16" customFormat="1" ht="15">
      <c r="A52" s="276">
        <v>2</v>
      </c>
      <c r="B52" s="295" t="s">
        <v>83</v>
      </c>
      <c r="C52" s="295"/>
      <c r="D52" s="258">
        <v>0.4</v>
      </c>
      <c r="E52" s="258">
        <v>4</v>
      </c>
      <c r="F52" s="292" t="s">
        <v>8</v>
      </c>
      <c r="G52" s="292"/>
      <c r="H52" s="31">
        <v>32</v>
      </c>
      <c r="I52" s="31">
        <f>D52*E52*H52</f>
        <v>51.2</v>
      </c>
      <c r="J52" s="292">
        <f>I52*M52</f>
        <v>2304</v>
      </c>
      <c r="K52" s="292"/>
      <c r="L52" s="41">
        <v>50</v>
      </c>
      <c r="M52" s="40">
        <v>45</v>
      </c>
      <c r="N52" s="40"/>
      <c r="O52" s="75">
        <f>N52*I52</f>
        <v>0</v>
      </c>
      <c r="P52" s="184" t="s">
        <v>334</v>
      </c>
      <c r="Q52" s="53"/>
      <c r="R52" s="53"/>
    </row>
    <row r="53" spans="1:18" s="1" customFormat="1" ht="15">
      <c r="A53" s="93">
        <v>3</v>
      </c>
      <c r="B53" s="343" t="s">
        <v>291</v>
      </c>
      <c r="C53" s="343"/>
      <c r="D53" s="258">
        <v>1.5</v>
      </c>
      <c r="E53" s="258">
        <v>3.096</v>
      </c>
      <c r="F53" s="343" t="s">
        <v>8</v>
      </c>
      <c r="G53" s="343"/>
      <c r="H53" s="88">
        <v>40</v>
      </c>
      <c r="I53" s="88">
        <f>H53*D53*E53</f>
        <v>185.76</v>
      </c>
      <c r="J53" s="343">
        <f>M53*I53</f>
        <v>8916.48</v>
      </c>
      <c r="K53" s="343"/>
      <c r="L53" s="69">
        <v>49</v>
      </c>
      <c r="M53" s="89">
        <v>48</v>
      </c>
      <c r="N53" s="89"/>
      <c r="O53" s="94">
        <f>N53*I53</f>
        <v>0</v>
      </c>
      <c r="P53" s="184" t="s">
        <v>334</v>
      </c>
      <c r="Q53" s="50"/>
      <c r="R53" s="50"/>
    </row>
    <row r="54" spans="1:18" s="1" customFormat="1" ht="15">
      <c r="A54" s="93">
        <v>4</v>
      </c>
      <c r="B54" s="343" t="s">
        <v>335</v>
      </c>
      <c r="C54" s="343"/>
      <c r="D54" s="258">
        <v>1.5</v>
      </c>
      <c r="E54" s="258">
        <v>3.3</v>
      </c>
      <c r="F54" s="343" t="s">
        <v>8</v>
      </c>
      <c r="G54" s="343"/>
      <c r="H54" s="88">
        <v>62.5</v>
      </c>
      <c r="I54" s="88">
        <f>H54*E54*D54</f>
        <v>309.375</v>
      </c>
      <c r="J54" s="343">
        <f>M54*I54</f>
        <v>14850</v>
      </c>
      <c r="K54" s="343"/>
      <c r="L54" s="69">
        <v>49</v>
      </c>
      <c r="M54" s="89">
        <v>48</v>
      </c>
      <c r="N54" s="89"/>
      <c r="O54" s="94">
        <f>N54*I54</f>
        <v>0</v>
      </c>
      <c r="P54" s="184" t="s">
        <v>334</v>
      </c>
      <c r="Q54" s="50"/>
      <c r="R54" s="50"/>
    </row>
    <row r="55" spans="1:18" s="1" customFormat="1" ht="15.75" customHeight="1">
      <c r="A55" s="93">
        <v>5</v>
      </c>
      <c r="B55" s="343" t="s">
        <v>335</v>
      </c>
      <c r="C55" s="343"/>
      <c r="D55" s="258">
        <v>1.5</v>
      </c>
      <c r="E55" s="258">
        <v>6</v>
      </c>
      <c r="F55" s="343" t="s">
        <v>8</v>
      </c>
      <c r="G55" s="343"/>
      <c r="H55" s="88">
        <v>62.5</v>
      </c>
      <c r="I55" s="88">
        <f>H55*9</f>
        <v>562.5</v>
      </c>
      <c r="J55" s="343">
        <f>M55*I55</f>
        <v>27000</v>
      </c>
      <c r="K55" s="343"/>
      <c r="L55" s="69">
        <v>49</v>
      </c>
      <c r="M55" s="89">
        <v>48</v>
      </c>
      <c r="N55" s="89">
        <v>4</v>
      </c>
      <c r="O55" s="94">
        <f>N55*I55</f>
        <v>2250</v>
      </c>
      <c r="P55" s="184" t="s">
        <v>334</v>
      </c>
      <c r="Q55" s="50"/>
      <c r="R55" s="50"/>
    </row>
    <row r="56" spans="1:18" s="1" customFormat="1" ht="16.5" thickBot="1">
      <c r="A56" s="347" t="s">
        <v>230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98"/>
      <c r="O56" s="185"/>
      <c r="P56" s="184"/>
      <c r="Q56" s="50"/>
      <c r="R56" s="50"/>
    </row>
    <row r="57" spans="1:18" s="1" customFormat="1" ht="15.75" thickBot="1">
      <c r="A57" s="242">
        <v>1</v>
      </c>
      <c r="B57" s="453" t="s">
        <v>232</v>
      </c>
      <c r="C57" s="453"/>
      <c r="D57" s="258">
        <v>1.2</v>
      </c>
      <c r="E57" s="258">
        <v>4</v>
      </c>
      <c r="F57" s="342" t="s">
        <v>8</v>
      </c>
      <c r="G57" s="342"/>
      <c r="H57" s="244">
        <v>31.4</v>
      </c>
      <c r="I57" s="244">
        <f>H57*E57*D57</f>
        <v>150.72</v>
      </c>
      <c r="J57" s="342"/>
      <c r="K57" s="342"/>
      <c r="L57" s="243">
        <v>50</v>
      </c>
      <c r="M57" s="245">
        <v>48</v>
      </c>
      <c r="N57" s="245"/>
      <c r="O57" s="246"/>
      <c r="P57" s="219"/>
      <c r="Q57" s="50"/>
      <c r="R57" s="50"/>
    </row>
    <row r="58" spans="1:18" s="1" customFormat="1" ht="16.5" thickBot="1">
      <c r="A58" s="483" t="s">
        <v>231</v>
      </c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5"/>
      <c r="N58" s="259"/>
      <c r="O58" s="260"/>
      <c r="P58" s="184"/>
      <c r="Q58" s="50"/>
      <c r="R58" s="50"/>
    </row>
    <row r="59" spans="1:18" s="1" customFormat="1" ht="15">
      <c r="A59" s="85">
        <v>1</v>
      </c>
      <c r="B59" s="348" t="s">
        <v>337</v>
      </c>
      <c r="C59" s="348"/>
      <c r="D59" s="329">
        <v>6</v>
      </c>
      <c r="E59" s="329"/>
      <c r="F59" s="437" t="s">
        <v>17</v>
      </c>
      <c r="G59" s="437"/>
      <c r="H59" s="70">
        <v>0.94</v>
      </c>
      <c r="I59" s="103">
        <f>H59*D59</f>
        <v>5.64</v>
      </c>
      <c r="J59" s="304">
        <f>I59*M59</f>
        <v>270.71999999999997</v>
      </c>
      <c r="K59" s="304"/>
      <c r="L59" s="70">
        <v>54</v>
      </c>
      <c r="M59" s="72">
        <v>48</v>
      </c>
      <c r="N59" s="117"/>
      <c r="O59" s="144"/>
      <c r="P59" s="184"/>
      <c r="Q59" s="50"/>
      <c r="R59" s="50"/>
    </row>
    <row r="60" spans="1:18" s="1" customFormat="1" ht="15">
      <c r="A60" s="86">
        <v>1</v>
      </c>
      <c r="B60" s="344" t="s">
        <v>294</v>
      </c>
      <c r="C60" s="344"/>
      <c r="D60" s="302">
        <v>2</v>
      </c>
      <c r="E60" s="302"/>
      <c r="F60" s="292" t="s">
        <v>17</v>
      </c>
      <c r="G60" s="292"/>
      <c r="H60" s="41">
        <v>5.07</v>
      </c>
      <c r="I60" s="30">
        <f>H60*D60</f>
        <v>10.14</v>
      </c>
      <c r="J60" s="317">
        <f>I60*M60</f>
        <v>486.72</v>
      </c>
      <c r="K60" s="317"/>
      <c r="L60" s="41">
        <v>54</v>
      </c>
      <c r="M60" s="40">
        <v>48</v>
      </c>
      <c r="N60" s="64"/>
      <c r="O60" s="105"/>
      <c r="P60" s="184"/>
      <c r="Q60" s="50"/>
      <c r="R60" s="50"/>
    </row>
    <row r="61" spans="1:18" s="1" customFormat="1" ht="15.75" thickBot="1">
      <c r="A61" s="87">
        <v>1</v>
      </c>
      <c r="B61" s="452" t="s">
        <v>374</v>
      </c>
      <c r="C61" s="452"/>
      <c r="D61" s="309">
        <v>6</v>
      </c>
      <c r="E61" s="309"/>
      <c r="F61" s="396" t="s">
        <v>17</v>
      </c>
      <c r="G61" s="396"/>
      <c r="H61" s="76">
        <v>1.33</v>
      </c>
      <c r="I61" s="106">
        <f>H61*D61</f>
        <v>7.98</v>
      </c>
      <c r="J61" s="308">
        <f>I61*M61</f>
        <v>383.04</v>
      </c>
      <c r="K61" s="308"/>
      <c r="L61" s="76">
        <v>54</v>
      </c>
      <c r="M61" s="78">
        <v>48</v>
      </c>
      <c r="N61" s="107"/>
      <c r="O61" s="108"/>
      <c r="P61" s="184"/>
      <c r="Q61" s="50"/>
      <c r="R61" s="50"/>
    </row>
    <row r="62" spans="1:18" s="1" customFormat="1" ht="16.5" thickBot="1">
      <c r="A62" s="347" t="s">
        <v>19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451"/>
      <c r="N62" s="261"/>
      <c r="O62" s="261"/>
      <c r="P62" s="184"/>
      <c r="Q62" s="50"/>
      <c r="R62" s="50"/>
    </row>
    <row r="63" spans="1:18" s="1" customFormat="1" ht="15.75">
      <c r="A63" s="202"/>
      <c r="B63" s="403" t="s">
        <v>260</v>
      </c>
      <c r="C63" s="403"/>
      <c r="D63" s="403">
        <v>6</v>
      </c>
      <c r="E63" s="403"/>
      <c r="F63" s="450" t="s">
        <v>11</v>
      </c>
      <c r="G63" s="450"/>
      <c r="H63" s="199">
        <v>1.46</v>
      </c>
      <c r="I63" s="199">
        <f aca="true" t="shared" si="6" ref="I63:I69">H63*D63</f>
        <v>8.76</v>
      </c>
      <c r="J63" s="377">
        <f>I63*M63</f>
        <v>438</v>
      </c>
      <c r="K63" s="377"/>
      <c r="L63" s="199">
        <v>49</v>
      </c>
      <c r="M63" s="199">
        <v>50</v>
      </c>
      <c r="N63" s="92"/>
      <c r="O63" s="203"/>
      <c r="P63" s="184"/>
      <c r="Q63" s="50"/>
      <c r="R63" s="50"/>
    </row>
    <row r="64" spans="1:18" s="1" customFormat="1" ht="15">
      <c r="A64" s="86">
        <v>1</v>
      </c>
      <c r="B64" s="300" t="s">
        <v>20</v>
      </c>
      <c r="C64" s="300"/>
      <c r="D64" s="302">
        <v>6</v>
      </c>
      <c r="E64" s="302"/>
      <c r="F64" s="292" t="s">
        <v>11</v>
      </c>
      <c r="G64" s="292"/>
      <c r="H64" s="30">
        <v>2.1</v>
      </c>
      <c r="I64" s="31">
        <f t="shared" si="6"/>
        <v>12.600000000000001</v>
      </c>
      <c r="J64" s="352">
        <f>I64*M64</f>
        <v>630.0000000000001</v>
      </c>
      <c r="K64" s="352"/>
      <c r="L64" s="100" t="s">
        <v>271</v>
      </c>
      <c r="M64" s="101">
        <v>50</v>
      </c>
      <c r="N64" s="63"/>
      <c r="O64" s="104"/>
      <c r="P64" s="180"/>
      <c r="Q64" s="50"/>
      <c r="R64" s="50"/>
    </row>
    <row r="65" spans="1:18" s="1" customFormat="1" ht="15">
      <c r="A65" s="86">
        <v>2</v>
      </c>
      <c r="B65" s="295" t="s">
        <v>21</v>
      </c>
      <c r="C65" s="295"/>
      <c r="D65" s="303">
        <v>6</v>
      </c>
      <c r="E65" s="303"/>
      <c r="F65" s="292" t="s">
        <v>11</v>
      </c>
      <c r="G65" s="292"/>
      <c r="H65" s="31">
        <v>2.42</v>
      </c>
      <c r="I65" s="31">
        <f t="shared" si="6"/>
        <v>14.52</v>
      </c>
      <c r="J65" s="352">
        <f>I65*M65</f>
        <v>726</v>
      </c>
      <c r="K65" s="352"/>
      <c r="L65" s="102" t="s">
        <v>270</v>
      </c>
      <c r="M65" s="101">
        <v>50</v>
      </c>
      <c r="N65" s="63"/>
      <c r="O65" s="179"/>
      <c r="P65" s="184"/>
      <c r="Q65" s="50"/>
      <c r="R65" s="50"/>
    </row>
    <row r="66" spans="1:18" s="1" customFormat="1" ht="15">
      <c r="A66" s="86">
        <v>5</v>
      </c>
      <c r="B66" s="295" t="s">
        <v>23</v>
      </c>
      <c r="C66" s="295"/>
      <c r="D66" s="303">
        <v>6</v>
      </c>
      <c r="E66" s="303"/>
      <c r="F66" s="292" t="s">
        <v>11</v>
      </c>
      <c r="G66" s="292"/>
      <c r="H66" s="31">
        <v>3.77</v>
      </c>
      <c r="I66" s="31">
        <f>H66*D66</f>
        <v>22.62</v>
      </c>
      <c r="J66" s="352">
        <f>I66*M66</f>
        <v>1131</v>
      </c>
      <c r="K66" s="352"/>
      <c r="L66" s="102" t="s">
        <v>270</v>
      </c>
      <c r="M66" s="101">
        <v>50</v>
      </c>
      <c r="N66" s="64"/>
      <c r="O66" s="105"/>
      <c r="P66" s="180"/>
      <c r="Q66" s="50"/>
      <c r="R66" s="50"/>
    </row>
    <row r="67" spans="1:18" s="1" customFormat="1" ht="15">
      <c r="A67" s="86">
        <v>6</v>
      </c>
      <c r="B67" s="295" t="s">
        <v>25</v>
      </c>
      <c r="C67" s="295"/>
      <c r="D67" s="303">
        <v>12</v>
      </c>
      <c r="E67" s="303"/>
      <c r="F67" s="292" t="s">
        <v>11</v>
      </c>
      <c r="G67" s="292"/>
      <c r="H67" s="31">
        <v>5.72</v>
      </c>
      <c r="I67" s="31">
        <f t="shared" si="6"/>
        <v>68.64</v>
      </c>
      <c r="J67" s="352"/>
      <c r="K67" s="352"/>
      <c r="L67" s="102" t="s">
        <v>270</v>
      </c>
      <c r="M67" s="101">
        <v>50</v>
      </c>
      <c r="N67" s="64"/>
      <c r="O67" s="105"/>
      <c r="P67" s="196"/>
      <c r="Q67" s="50"/>
      <c r="R67" s="50"/>
    </row>
    <row r="68" spans="1:18" s="1" customFormat="1" ht="15">
      <c r="A68" s="86">
        <v>7</v>
      </c>
      <c r="B68" s="339" t="s">
        <v>26</v>
      </c>
      <c r="C68" s="339"/>
      <c r="D68" s="303">
        <v>24</v>
      </c>
      <c r="E68" s="303"/>
      <c r="F68" s="292" t="s">
        <v>11</v>
      </c>
      <c r="G68" s="292"/>
      <c r="H68" s="30">
        <v>6.93</v>
      </c>
      <c r="I68" s="31">
        <f t="shared" si="6"/>
        <v>166.32</v>
      </c>
      <c r="J68" s="352">
        <f>I68*M68</f>
        <v>5155.92</v>
      </c>
      <c r="K68" s="352"/>
      <c r="L68" s="100" t="s">
        <v>270</v>
      </c>
      <c r="M68" s="101">
        <v>31</v>
      </c>
      <c r="N68" s="64"/>
      <c r="O68" s="105"/>
      <c r="P68" s="180"/>
      <c r="Q68" s="50"/>
      <c r="R68" s="50"/>
    </row>
    <row r="69" spans="1:18" s="1" customFormat="1" ht="15">
      <c r="A69" s="86">
        <v>10</v>
      </c>
      <c r="B69" s="300" t="s">
        <v>380</v>
      </c>
      <c r="C69" s="300"/>
      <c r="D69" s="302">
        <v>2.5</v>
      </c>
      <c r="E69" s="302"/>
      <c r="F69" s="292" t="s">
        <v>267</v>
      </c>
      <c r="G69" s="292"/>
      <c r="H69" s="30">
        <v>8.33</v>
      </c>
      <c r="I69" s="31">
        <f t="shared" si="6"/>
        <v>20.825</v>
      </c>
      <c r="J69" s="352">
        <f>I69*M69</f>
        <v>937.125</v>
      </c>
      <c r="K69" s="352"/>
      <c r="L69" s="100" t="s">
        <v>378</v>
      </c>
      <c r="M69" s="101">
        <v>45</v>
      </c>
      <c r="N69" s="64"/>
      <c r="O69" s="105"/>
      <c r="P69" s="184"/>
      <c r="Q69" s="50"/>
      <c r="R69" s="50"/>
    </row>
    <row r="70" spans="1:18" s="1" customFormat="1" ht="15">
      <c r="A70" s="86">
        <v>10</v>
      </c>
      <c r="B70" s="300" t="s">
        <v>380</v>
      </c>
      <c r="C70" s="300"/>
      <c r="D70" s="302">
        <v>12</v>
      </c>
      <c r="E70" s="302"/>
      <c r="F70" s="292" t="s">
        <v>267</v>
      </c>
      <c r="G70" s="292"/>
      <c r="H70" s="30">
        <v>8.33</v>
      </c>
      <c r="I70" s="31">
        <f>H70*D70</f>
        <v>99.96000000000001</v>
      </c>
      <c r="J70" s="352">
        <f>I70*M70</f>
        <v>3198.7200000000003</v>
      </c>
      <c r="K70" s="352"/>
      <c r="L70" s="100" t="s">
        <v>378</v>
      </c>
      <c r="M70" s="101">
        <v>32</v>
      </c>
      <c r="N70" s="64"/>
      <c r="O70" s="105"/>
      <c r="P70" s="219"/>
      <c r="Q70" s="50"/>
      <c r="R70" s="50"/>
    </row>
    <row r="71" spans="1:16" ht="15">
      <c r="A71" s="86">
        <v>11</v>
      </c>
      <c r="B71" s="300" t="s">
        <v>377</v>
      </c>
      <c r="C71" s="300"/>
      <c r="D71" s="302">
        <v>12</v>
      </c>
      <c r="E71" s="302"/>
      <c r="F71" s="292" t="s">
        <v>11</v>
      </c>
      <c r="G71" s="292"/>
      <c r="H71" s="30">
        <v>10.79</v>
      </c>
      <c r="I71" s="31">
        <f aca="true" t="shared" si="7" ref="I71:I79">H71*D71</f>
        <v>129.48</v>
      </c>
      <c r="J71" s="352">
        <f>I71*M71</f>
        <v>4143.36</v>
      </c>
      <c r="K71" s="352"/>
      <c r="L71" s="100" t="s">
        <v>270</v>
      </c>
      <c r="M71" s="101">
        <v>32</v>
      </c>
      <c r="N71" s="64">
        <v>1</v>
      </c>
      <c r="O71" s="105">
        <f>N71*I71</f>
        <v>129.48</v>
      </c>
      <c r="P71" s="184" t="s">
        <v>357</v>
      </c>
    </row>
    <row r="72" spans="1:16" ht="15">
      <c r="A72" s="86">
        <v>12</v>
      </c>
      <c r="B72" s="300" t="s">
        <v>67</v>
      </c>
      <c r="C72" s="300"/>
      <c r="D72" s="302">
        <v>1</v>
      </c>
      <c r="E72" s="302"/>
      <c r="F72" s="292" t="s">
        <v>11</v>
      </c>
      <c r="G72" s="292"/>
      <c r="H72" s="30">
        <v>13.5</v>
      </c>
      <c r="I72" s="31">
        <f t="shared" si="7"/>
        <v>13.5</v>
      </c>
      <c r="J72" s="352"/>
      <c r="K72" s="352"/>
      <c r="L72" s="100" t="s">
        <v>270</v>
      </c>
      <c r="M72" s="101">
        <v>32</v>
      </c>
      <c r="N72" s="64">
        <v>1</v>
      </c>
      <c r="O72" s="105">
        <f aca="true" t="shared" si="8" ref="O72:O84">N72*I72</f>
        <v>13.5</v>
      </c>
      <c r="P72" s="180"/>
    </row>
    <row r="73" spans="1:18" s="19" customFormat="1" ht="15">
      <c r="A73" s="86">
        <v>13</v>
      </c>
      <c r="B73" s="300" t="s">
        <v>68</v>
      </c>
      <c r="C73" s="300"/>
      <c r="D73" s="302">
        <v>5</v>
      </c>
      <c r="E73" s="302"/>
      <c r="F73" s="292" t="s">
        <v>11</v>
      </c>
      <c r="G73" s="292"/>
      <c r="H73" s="30">
        <v>15.5</v>
      </c>
      <c r="I73" s="31">
        <f t="shared" si="7"/>
        <v>77.5</v>
      </c>
      <c r="J73" s="352"/>
      <c r="K73" s="352"/>
      <c r="L73" s="100" t="s">
        <v>270</v>
      </c>
      <c r="M73" s="101">
        <v>32</v>
      </c>
      <c r="N73" s="64">
        <v>1</v>
      </c>
      <c r="O73" s="105">
        <f t="shared" si="8"/>
        <v>77.5</v>
      </c>
      <c r="P73" s="180"/>
      <c r="Q73" s="55"/>
      <c r="R73" s="55"/>
    </row>
    <row r="74" spans="1:18" s="19" customFormat="1" ht="15">
      <c r="A74" s="86">
        <v>13</v>
      </c>
      <c r="B74" s="300" t="s">
        <v>68</v>
      </c>
      <c r="C74" s="300"/>
      <c r="D74" s="302">
        <v>12</v>
      </c>
      <c r="E74" s="302"/>
      <c r="F74" s="292" t="s">
        <v>11</v>
      </c>
      <c r="G74" s="292"/>
      <c r="H74" s="30">
        <v>15.5</v>
      </c>
      <c r="I74" s="31">
        <f>H74*D74</f>
        <v>186</v>
      </c>
      <c r="J74" s="352"/>
      <c r="K74" s="352"/>
      <c r="L74" s="100" t="s">
        <v>270</v>
      </c>
      <c r="M74" s="101">
        <v>32</v>
      </c>
      <c r="N74" s="64"/>
      <c r="O74" s="105"/>
      <c r="P74" s="219"/>
      <c r="Q74" s="55"/>
      <c r="R74" s="55"/>
    </row>
    <row r="75" spans="1:18" s="19" customFormat="1" ht="15">
      <c r="A75" s="86">
        <v>13</v>
      </c>
      <c r="B75" s="300" t="s">
        <v>288</v>
      </c>
      <c r="C75" s="300"/>
      <c r="D75" s="302">
        <v>6</v>
      </c>
      <c r="E75" s="302"/>
      <c r="F75" s="292" t="s">
        <v>11</v>
      </c>
      <c r="G75" s="292"/>
      <c r="H75" s="30">
        <v>17</v>
      </c>
      <c r="I75" s="31">
        <f>H75*D75</f>
        <v>102</v>
      </c>
      <c r="J75" s="352"/>
      <c r="K75" s="352"/>
      <c r="L75" s="100" t="s">
        <v>270</v>
      </c>
      <c r="M75" s="101">
        <v>32</v>
      </c>
      <c r="N75" s="64">
        <v>1</v>
      </c>
      <c r="O75" s="105">
        <f>N75*I75</f>
        <v>102</v>
      </c>
      <c r="P75" s="180"/>
      <c r="Q75" s="55"/>
      <c r="R75" s="55"/>
    </row>
    <row r="76" spans="1:18" s="19" customFormat="1" ht="15">
      <c r="A76" s="86">
        <v>16</v>
      </c>
      <c r="B76" s="300" t="s">
        <v>95</v>
      </c>
      <c r="C76" s="300"/>
      <c r="D76" s="302">
        <v>5.7</v>
      </c>
      <c r="E76" s="302"/>
      <c r="F76" s="292" t="s">
        <v>11</v>
      </c>
      <c r="G76" s="292"/>
      <c r="H76" s="30">
        <v>21.5</v>
      </c>
      <c r="I76" s="31">
        <f t="shared" si="7"/>
        <v>122.55</v>
      </c>
      <c r="J76" s="352"/>
      <c r="K76" s="352"/>
      <c r="L76" s="100" t="s">
        <v>272</v>
      </c>
      <c r="M76" s="101">
        <v>55</v>
      </c>
      <c r="N76" s="64">
        <v>1</v>
      </c>
      <c r="O76" s="105">
        <f t="shared" si="8"/>
        <v>122.55</v>
      </c>
      <c r="P76" s="180"/>
      <c r="Q76" s="55"/>
      <c r="R76" s="55"/>
    </row>
    <row r="77" spans="1:18" s="19" customFormat="1" ht="15">
      <c r="A77" s="86">
        <v>17</v>
      </c>
      <c r="B77" s="300" t="s">
        <v>95</v>
      </c>
      <c r="C77" s="300"/>
      <c r="D77" s="302">
        <v>6.6</v>
      </c>
      <c r="E77" s="302"/>
      <c r="F77" s="292" t="s">
        <v>11</v>
      </c>
      <c r="G77" s="292"/>
      <c r="H77" s="30">
        <v>21.5</v>
      </c>
      <c r="I77" s="31">
        <f t="shared" si="7"/>
        <v>141.9</v>
      </c>
      <c r="J77" s="352"/>
      <c r="K77" s="352"/>
      <c r="L77" s="100" t="s">
        <v>61</v>
      </c>
      <c r="M77" s="101">
        <v>80</v>
      </c>
      <c r="N77" s="64">
        <v>1</v>
      </c>
      <c r="O77" s="105">
        <f t="shared" si="8"/>
        <v>141.9</v>
      </c>
      <c r="P77" s="180"/>
      <c r="Q77" s="55"/>
      <c r="R77" s="55"/>
    </row>
    <row r="78" spans="1:18" s="19" customFormat="1" ht="15">
      <c r="A78" s="86">
        <v>19</v>
      </c>
      <c r="B78" s="300" t="s">
        <v>69</v>
      </c>
      <c r="C78" s="300"/>
      <c r="D78" s="302">
        <v>1.86</v>
      </c>
      <c r="E78" s="302"/>
      <c r="F78" s="292" t="s">
        <v>11</v>
      </c>
      <c r="G78" s="292"/>
      <c r="H78" s="30">
        <v>45.75</v>
      </c>
      <c r="I78" s="31">
        <f t="shared" si="7"/>
        <v>85.095</v>
      </c>
      <c r="J78" s="352"/>
      <c r="K78" s="352"/>
      <c r="L78" s="100" t="s">
        <v>272</v>
      </c>
      <c r="M78" s="101">
        <v>55</v>
      </c>
      <c r="N78" s="64">
        <v>1</v>
      </c>
      <c r="O78" s="105">
        <f t="shared" si="8"/>
        <v>85.095</v>
      </c>
      <c r="P78" s="196"/>
      <c r="Q78" s="55"/>
      <c r="R78" s="55"/>
    </row>
    <row r="79" spans="1:16" ht="15">
      <c r="A79" s="86">
        <v>20</v>
      </c>
      <c r="B79" s="300" t="s">
        <v>94</v>
      </c>
      <c r="C79" s="300"/>
      <c r="D79" s="302">
        <v>6</v>
      </c>
      <c r="E79" s="302"/>
      <c r="F79" s="292" t="s">
        <v>11</v>
      </c>
      <c r="G79" s="292"/>
      <c r="H79" s="30">
        <v>45.75</v>
      </c>
      <c r="I79" s="31">
        <f t="shared" si="7"/>
        <v>274.5</v>
      </c>
      <c r="J79" s="352"/>
      <c r="K79" s="352"/>
      <c r="L79" s="100" t="s">
        <v>272</v>
      </c>
      <c r="M79" s="101">
        <v>55</v>
      </c>
      <c r="N79" s="64">
        <v>1</v>
      </c>
      <c r="O79" s="105">
        <f t="shared" si="8"/>
        <v>274.5</v>
      </c>
      <c r="P79" s="180"/>
    </row>
    <row r="80" spans="1:16" ht="15">
      <c r="A80" s="86">
        <v>19</v>
      </c>
      <c r="B80" s="300" t="s">
        <v>69</v>
      </c>
      <c r="C80" s="300"/>
      <c r="D80" s="302">
        <v>2.5</v>
      </c>
      <c r="E80" s="302"/>
      <c r="F80" s="292" t="s">
        <v>11</v>
      </c>
      <c r="G80" s="292"/>
      <c r="H80" s="30">
        <v>45.75</v>
      </c>
      <c r="I80" s="31">
        <f>H80*D80</f>
        <v>114.375</v>
      </c>
      <c r="J80" s="352"/>
      <c r="K80" s="352"/>
      <c r="L80" s="100" t="s">
        <v>272</v>
      </c>
      <c r="M80" s="101">
        <v>55</v>
      </c>
      <c r="N80" s="64">
        <v>1</v>
      </c>
      <c r="O80" s="105">
        <f>N80*I80</f>
        <v>114.375</v>
      </c>
      <c r="P80" s="220"/>
    </row>
    <row r="81" spans="1:16" ht="15">
      <c r="A81" s="86">
        <v>21</v>
      </c>
      <c r="B81" s="300" t="s">
        <v>93</v>
      </c>
      <c r="C81" s="300"/>
      <c r="D81" s="302">
        <v>1</v>
      </c>
      <c r="E81" s="302"/>
      <c r="F81" s="292" t="s">
        <v>11</v>
      </c>
      <c r="G81" s="292"/>
      <c r="H81" s="30">
        <v>69</v>
      </c>
      <c r="I81" s="31">
        <f>H81*D81</f>
        <v>69</v>
      </c>
      <c r="J81" s="352">
        <f>I81*12</f>
        <v>828</v>
      </c>
      <c r="K81" s="352"/>
      <c r="L81" s="100" t="s">
        <v>272</v>
      </c>
      <c r="M81" s="101">
        <v>55</v>
      </c>
      <c r="N81" s="64">
        <v>1</v>
      </c>
      <c r="O81" s="105">
        <f t="shared" si="8"/>
        <v>69</v>
      </c>
      <c r="P81" s="180"/>
    </row>
    <row r="82" spans="1:16" ht="16.5" customHeight="1">
      <c r="A82" s="86">
        <v>22</v>
      </c>
      <c r="B82" s="300" t="s">
        <v>92</v>
      </c>
      <c r="C82" s="300"/>
      <c r="D82" s="302">
        <v>1.8</v>
      </c>
      <c r="E82" s="302"/>
      <c r="F82" s="292" t="s">
        <v>11</v>
      </c>
      <c r="G82" s="292"/>
      <c r="H82" s="30">
        <v>108</v>
      </c>
      <c r="I82" s="31">
        <f>H82*D82</f>
        <v>194.4</v>
      </c>
      <c r="J82" s="352"/>
      <c r="K82" s="352"/>
      <c r="L82" s="100" t="s">
        <v>272</v>
      </c>
      <c r="M82" s="101">
        <v>55</v>
      </c>
      <c r="N82" s="64">
        <v>1</v>
      </c>
      <c r="O82" s="105">
        <f t="shared" si="8"/>
        <v>194.4</v>
      </c>
      <c r="P82" s="180"/>
    </row>
    <row r="83" spans="1:18" s="20" customFormat="1" ht="15">
      <c r="A83" s="86">
        <v>23</v>
      </c>
      <c r="B83" s="300" t="s">
        <v>92</v>
      </c>
      <c r="C83" s="300"/>
      <c r="D83" s="302">
        <v>2.8</v>
      </c>
      <c r="E83" s="302"/>
      <c r="F83" s="292" t="s">
        <v>11</v>
      </c>
      <c r="G83" s="292"/>
      <c r="H83" s="30">
        <v>108</v>
      </c>
      <c r="I83" s="31">
        <f>H83*D83</f>
        <v>302.4</v>
      </c>
      <c r="J83" s="352"/>
      <c r="K83" s="352"/>
      <c r="L83" s="100" t="s">
        <v>273</v>
      </c>
      <c r="M83" s="101">
        <v>55</v>
      </c>
      <c r="N83" s="64">
        <v>1</v>
      </c>
      <c r="O83" s="105">
        <f t="shared" si="8"/>
        <v>302.4</v>
      </c>
      <c r="P83" s="180"/>
      <c r="Q83" s="56"/>
      <c r="R83" s="56"/>
    </row>
    <row r="84" spans="1:18" s="20" customFormat="1" ht="15.75" thickBot="1">
      <c r="A84" s="87">
        <v>24</v>
      </c>
      <c r="B84" s="338" t="s">
        <v>92</v>
      </c>
      <c r="C84" s="338"/>
      <c r="D84" s="309">
        <v>0.5</v>
      </c>
      <c r="E84" s="309"/>
      <c r="F84" s="396" t="s">
        <v>11</v>
      </c>
      <c r="G84" s="396"/>
      <c r="H84" s="106">
        <v>108</v>
      </c>
      <c r="I84" s="77">
        <f>H84*D84</f>
        <v>54</v>
      </c>
      <c r="J84" s="401"/>
      <c r="K84" s="401"/>
      <c r="L84" s="204" t="s">
        <v>273</v>
      </c>
      <c r="M84" s="205">
        <v>55</v>
      </c>
      <c r="N84" s="107">
        <v>1</v>
      </c>
      <c r="O84" s="108">
        <f t="shared" si="8"/>
        <v>54</v>
      </c>
      <c r="P84" s="180"/>
      <c r="Q84" s="56"/>
      <c r="R84" s="56"/>
    </row>
    <row r="85" spans="1:18" s="20" customFormat="1" ht="16.5" thickBot="1">
      <c r="A85" s="347" t="s">
        <v>96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139"/>
      <c r="M85" s="139"/>
      <c r="N85" s="139"/>
      <c r="O85" s="139"/>
      <c r="P85" s="180"/>
      <c r="Q85" s="56"/>
      <c r="R85" s="56"/>
    </row>
    <row r="86" spans="1:16" ht="15">
      <c r="A86" s="137">
        <v>1</v>
      </c>
      <c r="B86" s="392" t="s">
        <v>97</v>
      </c>
      <c r="C86" s="393"/>
      <c r="D86" s="394" t="s">
        <v>99</v>
      </c>
      <c r="E86" s="395"/>
      <c r="F86" s="397" t="s">
        <v>11</v>
      </c>
      <c r="G86" s="398"/>
      <c r="H86" s="103"/>
      <c r="I86" s="71"/>
      <c r="J86" s="399"/>
      <c r="K86" s="400"/>
      <c r="L86" s="206"/>
      <c r="M86" s="207"/>
      <c r="N86" s="117"/>
      <c r="O86" s="144"/>
      <c r="P86" s="180"/>
    </row>
    <row r="87" spans="1:16" ht="15.75" thickBot="1">
      <c r="A87" s="247">
        <v>2</v>
      </c>
      <c r="B87" s="419" t="s">
        <v>98</v>
      </c>
      <c r="C87" s="420"/>
      <c r="D87" s="425">
        <v>2.5</v>
      </c>
      <c r="E87" s="426"/>
      <c r="F87" s="427" t="s">
        <v>11</v>
      </c>
      <c r="G87" s="428"/>
      <c r="H87" s="164">
        <v>9.87</v>
      </c>
      <c r="I87" s="168">
        <f>H87*M87</f>
        <v>444.15</v>
      </c>
      <c r="J87" s="429">
        <f>I87*D87</f>
        <v>1110.375</v>
      </c>
      <c r="K87" s="430"/>
      <c r="L87" s="248"/>
      <c r="M87" s="249">
        <v>45</v>
      </c>
      <c r="N87" s="223">
        <v>1</v>
      </c>
      <c r="O87" s="250"/>
      <c r="P87" s="180" t="s">
        <v>357</v>
      </c>
    </row>
    <row r="88" spans="1:16" ht="16.5" thickBot="1">
      <c r="A88" s="340" t="s">
        <v>28</v>
      </c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99"/>
      <c r="M88" s="99"/>
      <c r="N88" s="99"/>
      <c r="O88" s="257"/>
      <c r="P88" s="184"/>
    </row>
    <row r="89" spans="1:16" ht="15">
      <c r="A89" s="251">
        <v>1</v>
      </c>
      <c r="B89" s="421" t="s">
        <v>279</v>
      </c>
      <c r="C89" s="422"/>
      <c r="D89" s="301">
        <v>4</v>
      </c>
      <c r="E89" s="301"/>
      <c r="F89" s="390" t="s">
        <v>267</v>
      </c>
      <c r="G89" s="391"/>
      <c r="H89" s="252">
        <v>5.9</v>
      </c>
      <c r="I89" s="253">
        <f aca="true" t="shared" si="9" ref="I89:I96">H89*D89</f>
        <v>23.6</v>
      </c>
      <c r="J89" s="423">
        <f aca="true" t="shared" si="10" ref="J89:J96">I89*M89</f>
        <v>1180</v>
      </c>
      <c r="K89" s="424"/>
      <c r="L89" s="254" t="s">
        <v>27</v>
      </c>
      <c r="M89" s="255">
        <v>50</v>
      </c>
      <c r="N89" s="256">
        <v>1</v>
      </c>
      <c r="O89" s="160"/>
      <c r="P89" s="184" t="s">
        <v>357</v>
      </c>
    </row>
    <row r="90" spans="1:20" ht="15">
      <c r="A90" s="14">
        <v>1</v>
      </c>
      <c r="B90" s="374" t="s">
        <v>225</v>
      </c>
      <c r="C90" s="402"/>
      <c r="D90" s="339">
        <v>12</v>
      </c>
      <c r="E90" s="339"/>
      <c r="F90" s="296" t="s">
        <v>267</v>
      </c>
      <c r="G90" s="297"/>
      <c r="H90" s="28">
        <v>8.9</v>
      </c>
      <c r="I90" s="23">
        <f t="shared" si="9"/>
        <v>106.80000000000001</v>
      </c>
      <c r="J90" s="298">
        <f t="shared" si="10"/>
        <v>5340.000000000001</v>
      </c>
      <c r="K90" s="299"/>
      <c r="L90" s="34" t="s">
        <v>27</v>
      </c>
      <c r="M90" s="59">
        <v>50</v>
      </c>
      <c r="N90" s="188"/>
      <c r="O90" s="64"/>
      <c r="P90" s="184"/>
      <c r="T90" t="s">
        <v>216</v>
      </c>
    </row>
    <row r="91" spans="1:16" ht="15">
      <c r="A91" s="14">
        <v>3</v>
      </c>
      <c r="B91" s="374">
        <v>10</v>
      </c>
      <c r="C91" s="402"/>
      <c r="D91" s="339">
        <v>5</v>
      </c>
      <c r="E91" s="339"/>
      <c r="F91" s="296" t="s">
        <v>11</v>
      </c>
      <c r="G91" s="297"/>
      <c r="H91" s="28">
        <v>8.9</v>
      </c>
      <c r="I91" s="23">
        <f t="shared" si="9"/>
        <v>44.5</v>
      </c>
      <c r="J91" s="298">
        <f t="shared" si="10"/>
        <v>2225</v>
      </c>
      <c r="K91" s="299"/>
      <c r="L91" s="34" t="s">
        <v>27</v>
      </c>
      <c r="M91" s="59">
        <v>50</v>
      </c>
      <c r="N91" s="64"/>
      <c r="O91" s="64"/>
      <c r="P91" s="184"/>
    </row>
    <row r="92" spans="1:16" ht="15">
      <c r="A92" s="14">
        <v>5</v>
      </c>
      <c r="B92" s="374" t="s">
        <v>30</v>
      </c>
      <c r="C92" s="402"/>
      <c r="D92" s="339">
        <v>12</v>
      </c>
      <c r="E92" s="339"/>
      <c r="F92" s="296" t="s">
        <v>11</v>
      </c>
      <c r="G92" s="297"/>
      <c r="H92" s="28">
        <v>8.9</v>
      </c>
      <c r="I92" s="23">
        <f t="shared" si="9"/>
        <v>106.80000000000001</v>
      </c>
      <c r="J92" s="298">
        <f t="shared" si="10"/>
        <v>5340.000000000001</v>
      </c>
      <c r="K92" s="299"/>
      <c r="L92" s="34" t="s">
        <v>29</v>
      </c>
      <c r="M92" s="59">
        <v>50</v>
      </c>
      <c r="N92" s="64"/>
      <c r="O92" s="64"/>
      <c r="P92" s="184"/>
    </row>
    <row r="93" spans="1:16" ht="15">
      <c r="A93" s="14">
        <v>6</v>
      </c>
      <c r="B93" s="293" t="s">
        <v>100</v>
      </c>
      <c r="C93" s="294"/>
      <c r="D93" s="295">
        <v>3</v>
      </c>
      <c r="E93" s="295"/>
      <c r="F93" s="296" t="s">
        <v>11</v>
      </c>
      <c r="G93" s="297"/>
      <c r="H93" s="27">
        <v>12.6</v>
      </c>
      <c r="I93" s="23">
        <f t="shared" si="9"/>
        <v>37.8</v>
      </c>
      <c r="J93" s="298">
        <f t="shared" si="10"/>
        <v>1889.9999999999998</v>
      </c>
      <c r="K93" s="299"/>
      <c r="L93" s="35" t="s">
        <v>31</v>
      </c>
      <c r="M93" s="58">
        <v>50</v>
      </c>
      <c r="N93" s="64"/>
      <c r="O93" s="64"/>
      <c r="P93" s="184"/>
    </row>
    <row r="94" spans="1:16" ht="15">
      <c r="A94" s="14">
        <v>7</v>
      </c>
      <c r="B94" s="293" t="s">
        <v>338</v>
      </c>
      <c r="C94" s="294"/>
      <c r="D94" s="295">
        <v>2.5</v>
      </c>
      <c r="E94" s="295"/>
      <c r="F94" s="296" t="s">
        <v>11</v>
      </c>
      <c r="G94" s="297"/>
      <c r="H94" s="27">
        <v>12.6</v>
      </c>
      <c r="I94" s="23">
        <f t="shared" si="9"/>
        <v>31.5</v>
      </c>
      <c r="J94" s="298">
        <f t="shared" si="10"/>
        <v>1575</v>
      </c>
      <c r="K94" s="299"/>
      <c r="L94" s="35" t="s">
        <v>31</v>
      </c>
      <c r="M94" s="58">
        <v>50</v>
      </c>
      <c r="N94" s="64"/>
      <c r="O94" s="64"/>
      <c r="P94" s="180"/>
    </row>
    <row r="95" spans="1:16" ht="15">
      <c r="A95" s="14"/>
      <c r="B95" s="293" t="s">
        <v>435</v>
      </c>
      <c r="C95" s="294"/>
      <c r="D95" s="295">
        <v>7</v>
      </c>
      <c r="E95" s="295"/>
      <c r="F95" s="296" t="s">
        <v>11</v>
      </c>
      <c r="G95" s="297"/>
      <c r="H95" s="27">
        <v>15.91</v>
      </c>
      <c r="I95" s="23">
        <f>H95*D95</f>
        <v>111.37</v>
      </c>
      <c r="J95" s="298">
        <f>I95*M95</f>
        <v>5568.5</v>
      </c>
      <c r="K95" s="299"/>
      <c r="L95" s="35" t="s">
        <v>31</v>
      </c>
      <c r="M95" s="58">
        <v>50</v>
      </c>
      <c r="N95" s="64">
        <v>8</v>
      </c>
      <c r="O95" s="64">
        <f>N95*I95</f>
        <v>890.96</v>
      </c>
      <c r="P95" s="220" t="s">
        <v>436</v>
      </c>
    </row>
    <row r="96" spans="1:19" ht="15">
      <c r="A96" s="14">
        <v>9</v>
      </c>
      <c r="B96" s="293" t="s">
        <v>263</v>
      </c>
      <c r="C96" s="294"/>
      <c r="D96" s="325">
        <v>1.85</v>
      </c>
      <c r="E96" s="326"/>
      <c r="F96" s="296" t="s">
        <v>91</v>
      </c>
      <c r="G96" s="297"/>
      <c r="H96" s="27">
        <v>18.4</v>
      </c>
      <c r="I96" s="23">
        <f t="shared" si="9"/>
        <v>34.04</v>
      </c>
      <c r="J96" s="298">
        <f t="shared" si="10"/>
        <v>2382.7999999999997</v>
      </c>
      <c r="K96" s="299"/>
      <c r="L96" s="35" t="s">
        <v>268</v>
      </c>
      <c r="M96" s="58">
        <v>70</v>
      </c>
      <c r="N96" s="64"/>
      <c r="O96" s="64"/>
      <c r="P96" s="184"/>
      <c r="Q96" s="233"/>
      <c r="R96"/>
      <c r="S96" s="5"/>
    </row>
    <row r="97" spans="1:16" ht="15">
      <c r="A97" s="14">
        <v>9</v>
      </c>
      <c r="B97" s="293" t="s">
        <v>263</v>
      </c>
      <c r="C97" s="294"/>
      <c r="D97" s="325">
        <v>4</v>
      </c>
      <c r="E97" s="326"/>
      <c r="F97" s="296" t="s">
        <v>91</v>
      </c>
      <c r="G97" s="297"/>
      <c r="H97" s="27">
        <v>18.4</v>
      </c>
      <c r="I97" s="23">
        <f aca="true" t="shared" si="11" ref="I97:I104">H97*D97</f>
        <v>73.6</v>
      </c>
      <c r="J97" s="298">
        <f aca="true" t="shared" si="12" ref="J97:J102">I97*M97</f>
        <v>5152</v>
      </c>
      <c r="K97" s="299"/>
      <c r="L97" s="35" t="s">
        <v>268</v>
      </c>
      <c r="M97" s="58">
        <v>70</v>
      </c>
      <c r="N97" s="64"/>
      <c r="O97" s="64"/>
      <c r="P97" s="219"/>
    </row>
    <row r="98" spans="1:16" ht="15">
      <c r="A98" s="14">
        <v>9</v>
      </c>
      <c r="B98" s="293" t="s">
        <v>263</v>
      </c>
      <c r="C98" s="294"/>
      <c r="D98" s="325">
        <v>12</v>
      </c>
      <c r="E98" s="326"/>
      <c r="F98" s="296" t="s">
        <v>91</v>
      </c>
      <c r="G98" s="297"/>
      <c r="H98" s="27">
        <v>18.4</v>
      </c>
      <c r="I98" s="23">
        <f>H98*D98</f>
        <v>220.79999999999998</v>
      </c>
      <c r="J98" s="298">
        <f t="shared" si="12"/>
        <v>15455.999999999998</v>
      </c>
      <c r="K98" s="299"/>
      <c r="L98" s="35" t="s">
        <v>268</v>
      </c>
      <c r="M98" s="58">
        <v>70</v>
      </c>
      <c r="N98" s="64"/>
      <c r="O98" s="64"/>
      <c r="P98" s="219"/>
    </row>
    <row r="99" spans="1:16" ht="15">
      <c r="A99" s="14">
        <v>9</v>
      </c>
      <c r="B99" s="293" t="s">
        <v>263</v>
      </c>
      <c r="C99" s="294"/>
      <c r="D99" s="325">
        <v>3</v>
      </c>
      <c r="E99" s="326"/>
      <c r="F99" s="296" t="s">
        <v>91</v>
      </c>
      <c r="G99" s="297"/>
      <c r="H99" s="27">
        <v>18.4</v>
      </c>
      <c r="I99" s="23">
        <f t="shared" si="11"/>
        <v>55.199999999999996</v>
      </c>
      <c r="J99" s="298">
        <f t="shared" si="12"/>
        <v>3863.9999999999995</v>
      </c>
      <c r="K99" s="299"/>
      <c r="L99" s="35" t="s">
        <v>268</v>
      </c>
      <c r="M99" s="58">
        <v>70</v>
      </c>
      <c r="N99" s="64"/>
      <c r="O99" s="64"/>
      <c r="P99" s="219"/>
    </row>
    <row r="100" spans="1:16" ht="14.25" customHeight="1">
      <c r="A100" s="14">
        <v>14</v>
      </c>
      <c r="B100" s="293" t="s">
        <v>101</v>
      </c>
      <c r="C100" s="294"/>
      <c r="D100" s="295">
        <v>6</v>
      </c>
      <c r="E100" s="295"/>
      <c r="F100" s="296" t="s">
        <v>11</v>
      </c>
      <c r="G100" s="297"/>
      <c r="H100" s="27">
        <v>28</v>
      </c>
      <c r="I100" s="23">
        <f t="shared" si="11"/>
        <v>168</v>
      </c>
      <c r="J100" s="298">
        <f t="shared" si="12"/>
        <v>11760</v>
      </c>
      <c r="K100" s="299"/>
      <c r="L100" s="35" t="s">
        <v>65</v>
      </c>
      <c r="M100" s="58">
        <v>70</v>
      </c>
      <c r="N100" s="188">
        <v>1</v>
      </c>
      <c r="O100" s="64">
        <f>N100*I100</f>
        <v>168</v>
      </c>
      <c r="P100" s="184" t="s">
        <v>334</v>
      </c>
    </row>
    <row r="101" spans="1:16" ht="14.25" customHeight="1">
      <c r="A101" s="14">
        <v>15</v>
      </c>
      <c r="B101" s="295" t="s">
        <v>102</v>
      </c>
      <c r="C101" s="295"/>
      <c r="D101" s="295">
        <v>5</v>
      </c>
      <c r="E101" s="295"/>
      <c r="F101" s="292" t="s">
        <v>249</v>
      </c>
      <c r="G101" s="292"/>
      <c r="H101" s="41">
        <v>32</v>
      </c>
      <c r="I101" s="30">
        <f t="shared" si="11"/>
        <v>160</v>
      </c>
      <c r="J101" s="317">
        <f t="shared" si="12"/>
        <v>11200</v>
      </c>
      <c r="K101" s="317"/>
      <c r="L101" s="44" t="s">
        <v>66</v>
      </c>
      <c r="M101" s="40">
        <v>70</v>
      </c>
      <c r="N101" s="188">
        <v>1</v>
      </c>
      <c r="O101" s="64">
        <f>N101*I101</f>
        <v>160</v>
      </c>
      <c r="P101" s="219" t="s">
        <v>293</v>
      </c>
    </row>
    <row r="102" spans="1:16" ht="14.25" customHeight="1">
      <c r="A102" s="14">
        <v>15</v>
      </c>
      <c r="B102" s="295" t="s">
        <v>102</v>
      </c>
      <c r="C102" s="295"/>
      <c r="D102" s="295">
        <v>4</v>
      </c>
      <c r="E102" s="295"/>
      <c r="F102" s="292" t="s">
        <v>249</v>
      </c>
      <c r="G102" s="292"/>
      <c r="H102" s="41">
        <v>32</v>
      </c>
      <c r="I102" s="30">
        <f t="shared" si="11"/>
        <v>128</v>
      </c>
      <c r="J102" s="317">
        <f t="shared" si="12"/>
        <v>8960</v>
      </c>
      <c r="K102" s="317"/>
      <c r="L102" s="44" t="s">
        <v>66</v>
      </c>
      <c r="M102" s="40">
        <v>70</v>
      </c>
      <c r="N102" s="188">
        <v>1</v>
      </c>
      <c r="O102" s="64">
        <f>N102*I102</f>
        <v>128</v>
      </c>
      <c r="P102" s="219" t="s">
        <v>297</v>
      </c>
    </row>
    <row r="103" spans="1:16" ht="15">
      <c r="A103" s="14">
        <v>15</v>
      </c>
      <c r="B103" s="295" t="s">
        <v>102</v>
      </c>
      <c r="C103" s="295"/>
      <c r="D103" s="295">
        <v>3.36</v>
      </c>
      <c r="E103" s="295"/>
      <c r="F103" s="292" t="s">
        <v>11</v>
      </c>
      <c r="G103" s="292"/>
      <c r="H103" s="41">
        <v>32</v>
      </c>
      <c r="I103" s="30">
        <f t="shared" si="11"/>
        <v>107.52</v>
      </c>
      <c r="J103" s="317">
        <f>I103*M103</f>
        <v>7526.4</v>
      </c>
      <c r="K103" s="317"/>
      <c r="L103" s="44" t="s">
        <v>66</v>
      </c>
      <c r="M103" s="40">
        <v>70</v>
      </c>
      <c r="N103" s="188">
        <v>1</v>
      </c>
      <c r="O103" s="64">
        <f>N103*I103</f>
        <v>107.52</v>
      </c>
      <c r="P103" s="184"/>
    </row>
    <row r="104" spans="1:16" ht="15">
      <c r="A104" s="14">
        <v>17</v>
      </c>
      <c r="B104" s="295" t="s">
        <v>102</v>
      </c>
      <c r="C104" s="295"/>
      <c r="D104" s="295">
        <v>6</v>
      </c>
      <c r="E104" s="295"/>
      <c r="F104" s="292" t="s">
        <v>11</v>
      </c>
      <c r="G104" s="292"/>
      <c r="H104" s="41">
        <v>32</v>
      </c>
      <c r="I104" s="30">
        <f t="shared" si="11"/>
        <v>192</v>
      </c>
      <c r="J104" s="317">
        <f>I104*M104</f>
        <v>13440</v>
      </c>
      <c r="K104" s="317"/>
      <c r="L104" s="44" t="s">
        <v>66</v>
      </c>
      <c r="M104" s="40">
        <v>70</v>
      </c>
      <c r="N104" s="188">
        <v>1</v>
      </c>
      <c r="O104" s="64">
        <f>N104*I104</f>
        <v>192</v>
      </c>
      <c r="P104" s="226" t="s">
        <v>389</v>
      </c>
    </row>
    <row r="105" spans="1:16" ht="15.75">
      <c r="A105" s="347" t="s">
        <v>119</v>
      </c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42"/>
      <c r="M105" s="21"/>
      <c r="N105" s="61"/>
      <c r="O105" s="62"/>
      <c r="P105" s="180"/>
    </row>
    <row r="106" spans="1:16" ht="15">
      <c r="A106" s="18">
        <v>2</v>
      </c>
      <c r="B106" s="327" t="s">
        <v>120</v>
      </c>
      <c r="C106" s="327"/>
      <c r="D106" s="362">
        <v>3.04</v>
      </c>
      <c r="E106" s="363"/>
      <c r="F106" s="335" t="s">
        <v>60</v>
      </c>
      <c r="G106" s="335"/>
      <c r="H106" s="23">
        <v>23</v>
      </c>
      <c r="I106" s="22">
        <f aca="true" t="shared" si="13" ref="I106:I155">H106*D106</f>
        <v>69.92</v>
      </c>
      <c r="J106" s="355">
        <f aca="true" t="shared" si="14" ref="J106:J114">I106*M106</f>
        <v>4195.2</v>
      </c>
      <c r="K106" s="356"/>
      <c r="L106" s="33">
        <v>50</v>
      </c>
      <c r="M106" s="60">
        <v>60</v>
      </c>
      <c r="N106" s="64"/>
      <c r="O106" s="113"/>
      <c r="P106" s="180"/>
    </row>
    <row r="107" spans="1:16" ht="15">
      <c r="A107" s="18">
        <v>2</v>
      </c>
      <c r="B107" s="346" t="s">
        <v>241</v>
      </c>
      <c r="C107" s="346"/>
      <c r="D107" s="367">
        <v>12</v>
      </c>
      <c r="E107" s="368"/>
      <c r="F107" s="335" t="s">
        <v>60</v>
      </c>
      <c r="G107" s="335"/>
      <c r="H107" s="23">
        <v>23</v>
      </c>
      <c r="I107" s="22">
        <f>H107*D107</f>
        <v>276</v>
      </c>
      <c r="J107" s="355">
        <f>I107*M107</f>
        <v>16560</v>
      </c>
      <c r="K107" s="356"/>
      <c r="L107" s="33">
        <v>50</v>
      </c>
      <c r="M107" s="60">
        <v>60</v>
      </c>
      <c r="N107" s="64"/>
      <c r="O107" s="113"/>
      <c r="P107" s="184"/>
    </row>
    <row r="108" spans="1:16" ht="15">
      <c r="A108" s="18">
        <v>2</v>
      </c>
      <c r="B108" s="346" t="s">
        <v>241</v>
      </c>
      <c r="C108" s="346"/>
      <c r="D108" s="367">
        <v>6</v>
      </c>
      <c r="E108" s="368"/>
      <c r="F108" s="335" t="s">
        <v>60</v>
      </c>
      <c r="G108" s="335"/>
      <c r="H108" s="23">
        <v>23</v>
      </c>
      <c r="I108" s="22">
        <f>H108*D108</f>
        <v>138</v>
      </c>
      <c r="J108" s="355">
        <f>I108*M108</f>
        <v>8280</v>
      </c>
      <c r="K108" s="356"/>
      <c r="L108" s="33">
        <v>50</v>
      </c>
      <c r="M108" s="60">
        <v>60</v>
      </c>
      <c r="N108" s="64">
        <v>2</v>
      </c>
      <c r="O108" s="113">
        <f>N108*I108</f>
        <v>276</v>
      </c>
      <c r="P108" s="219" t="s">
        <v>293</v>
      </c>
    </row>
    <row r="109" spans="1:16" ht="15">
      <c r="A109" s="14">
        <v>3</v>
      </c>
      <c r="B109" s="346" t="s">
        <v>120</v>
      </c>
      <c r="C109" s="346"/>
      <c r="D109" s="367">
        <v>2.54</v>
      </c>
      <c r="E109" s="368"/>
      <c r="F109" s="335" t="s">
        <v>60</v>
      </c>
      <c r="G109" s="335"/>
      <c r="H109" s="23">
        <v>23</v>
      </c>
      <c r="I109" s="22">
        <f t="shared" si="13"/>
        <v>58.42</v>
      </c>
      <c r="J109" s="355">
        <f t="shared" si="14"/>
        <v>3505.2000000000003</v>
      </c>
      <c r="K109" s="356"/>
      <c r="L109" s="33">
        <v>50</v>
      </c>
      <c r="M109" s="60">
        <v>60</v>
      </c>
      <c r="N109" s="64">
        <v>1</v>
      </c>
      <c r="O109" s="113">
        <f>N109*I109</f>
        <v>58.42</v>
      </c>
      <c r="P109" s="180"/>
    </row>
    <row r="110" spans="1:16" ht="15">
      <c r="A110" s="14">
        <v>5</v>
      </c>
      <c r="B110" s="366" t="s">
        <v>120</v>
      </c>
      <c r="C110" s="366"/>
      <c r="D110" s="367">
        <v>5.7</v>
      </c>
      <c r="E110" s="368"/>
      <c r="F110" s="418" t="s">
        <v>60</v>
      </c>
      <c r="G110" s="418"/>
      <c r="H110" s="161">
        <v>23</v>
      </c>
      <c r="I110" s="161">
        <f t="shared" si="13"/>
        <v>131.1</v>
      </c>
      <c r="J110" s="378">
        <f t="shared" si="14"/>
        <v>7866</v>
      </c>
      <c r="K110" s="379"/>
      <c r="L110" s="162">
        <v>70</v>
      </c>
      <c r="M110" s="163">
        <v>60</v>
      </c>
      <c r="N110" s="64"/>
      <c r="O110" s="113"/>
      <c r="P110" s="180"/>
    </row>
    <row r="111" spans="1:16" ht="15">
      <c r="A111" s="18">
        <v>6</v>
      </c>
      <c r="B111" s="327" t="s">
        <v>120</v>
      </c>
      <c r="C111" s="328"/>
      <c r="D111" s="302">
        <v>4</v>
      </c>
      <c r="E111" s="302"/>
      <c r="F111" s="335" t="s">
        <v>60</v>
      </c>
      <c r="G111" s="335"/>
      <c r="H111" s="23">
        <v>20.7</v>
      </c>
      <c r="I111" s="22">
        <f>H111*D111</f>
        <v>82.8</v>
      </c>
      <c r="J111" s="355">
        <f>I111*M111</f>
        <v>4968</v>
      </c>
      <c r="K111" s="356"/>
      <c r="L111" s="33">
        <v>70</v>
      </c>
      <c r="M111" s="60">
        <v>60</v>
      </c>
      <c r="N111" s="64">
        <v>1</v>
      </c>
      <c r="O111" s="113">
        <f>I111</f>
        <v>82.8</v>
      </c>
      <c r="P111" s="219" t="s">
        <v>293</v>
      </c>
    </row>
    <row r="112" spans="1:16" ht="15">
      <c r="A112" s="18">
        <v>6</v>
      </c>
      <c r="B112" s="327" t="s">
        <v>117</v>
      </c>
      <c r="C112" s="328"/>
      <c r="D112" s="302">
        <v>2</v>
      </c>
      <c r="E112" s="302"/>
      <c r="F112" s="335" t="s">
        <v>60</v>
      </c>
      <c r="G112" s="335"/>
      <c r="H112" s="23">
        <v>33</v>
      </c>
      <c r="I112" s="22">
        <f t="shared" si="13"/>
        <v>66</v>
      </c>
      <c r="J112" s="355">
        <f t="shared" si="14"/>
        <v>3960</v>
      </c>
      <c r="K112" s="356"/>
      <c r="L112" s="33">
        <v>70</v>
      </c>
      <c r="M112" s="60">
        <v>60</v>
      </c>
      <c r="N112" s="64">
        <v>1</v>
      </c>
      <c r="O112" s="113">
        <f>I112</f>
        <v>66</v>
      </c>
      <c r="P112" s="180" t="s">
        <v>357</v>
      </c>
    </row>
    <row r="113" spans="1:16" ht="15">
      <c r="A113" s="18">
        <v>7</v>
      </c>
      <c r="B113" s="327">
        <v>26</v>
      </c>
      <c r="C113" s="328"/>
      <c r="D113" s="302">
        <v>6</v>
      </c>
      <c r="E113" s="302"/>
      <c r="F113" s="335" t="s">
        <v>60</v>
      </c>
      <c r="G113" s="335"/>
      <c r="H113" s="23">
        <v>34</v>
      </c>
      <c r="I113" s="22">
        <f>H113*D113</f>
        <v>204</v>
      </c>
      <c r="J113" s="355">
        <f>I113*M113</f>
        <v>12240</v>
      </c>
      <c r="K113" s="356"/>
      <c r="L113" s="33">
        <v>70</v>
      </c>
      <c r="M113" s="60">
        <v>60</v>
      </c>
      <c r="N113" s="64">
        <v>1</v>
      </c>
      <c r="O113" s="113">
        <f>I113</f>
        <v>204</v>
      </c>
      <c r="P113" s="180" t="s">
        <v>357</v>
      </c>
    </row>
    <row r="114" spans="1:16" ht="15">
      <c r="A114" s="14">
        <v>7</v>
      </c>
      <c r="B114" s="327" t="s">
        <v>110</v>
      </c>
      <c r="C114" s="328"/>
      <c r="D114" s="362">
        <v>2</v>
      </c>
      <c r="E114" s="363"/>
      <c r="F114" s="335" t="s">
        <v>60</v>
      </c>
      <c r="G114" s="335"/>
      <c r="H114" s="23">
        <v>25.7</v>
      </c>
      <c r="I114" s="22">
        <f t="shared" si="13"/>
        <v>51.4</v>
      </c>
      <c r="J114" s="355">
        <f t="shared" si="14"/>
        <v>3084</v>
      </c>
      <c r="K114" s="356"/>
      <c r="L114" s="33">
        <v>70</v>
      </c>
      <c r="M114" s="60">
        <v>60</v>
      </c>
      <c r="N114" s="64"/>
      <c r="O114" s="113"/>
      <c r="P114" s="180"/>
    </row>
    <row r="115" spans="1:16" ht="15">
      <c r="A115" s="14">
        <v>14</v>
      </c>
      <c r="B115" s="327" t="s">
        <v>111</v>
      </c>
      <c r="C115" s="328"/>
      <c r="D115" s="302">
        <v>8.86</v>
      </c>
      <c r="E115" s="302"/>
      <c r="F115" s="335" t="s">
        <v>60</v>
      </c>
      <c r="G115" s="335"/>
      <c r="H115" s="23">
        <v>37</v>
      </c>
      <c r="I115" s="22">
        <f>H115*D115</f>
        <v>327.82</v>
      </c>
      <c r="J115" s="355">
        <f aca="true" t="shared" si="15" ref="J115:J122">I115*M115</f>
        <v>22947.399999999998</v>
      </c>
      <c r="K115" s="356"/>
      <c r="L115" s="33">
        <v>200</v>
      </c>
      <c r="M115" s="60">
        <v>70</v>
      </c>
      <c r="N115" s="64">
        <v>1</v>
      </c>
      <c r="O115" s="113">
        <f>I115</f>
        <v>327.82</v>
      </c>
      <c r="P115" s="180" t="s">
        <v>381</v>
      </c>
    </row>
    <row r="116" spans="1:16" ht="15">
      <c r="A116" s="14">
        <v>14</v>
      </c>
      <c r="B116" s="327" t="s">
        <v>111</v>
      </c>
      <c r="C116" s="328"/>
      <c r="D116" s="302">
        <v>1.6</v>
      </c>
      <c r="E116" s="302"/>
      <c r="F116" s="335" t="s">
        <v>60</v>
      </c>
      <c r="G116" s="335"/>
      <c r="H116" s="23">
        <v>37</v>
      </c>
      <c r="I116" s="22">
        <f>H116*D116</f>
        <v>59.2</v>
      </c>
      <c r="J116" s="355">
        <f t="shared" si="15"/>
        <v>4144</v>
      </c>
      <c r="K116" s="356"/>
      <c r="L116" s="33">
        <v>200</v>
      </c>
      <c r="M116" s="60">
        <v>70</v>
      </c>
      <c r="N116" s="64">
        <v>1</v>
      </c>
      <c r="O116" s="113">
        <f>I116</f>
        <v>59.2</v>
      </c>
      <c r="P116" s="180" t="s">
        <v>381</v>
      </c>
    </row>
    <row r="117" spans="1:16" ht="15">
      <c r="A117" s="14">
        <v>15</v>
      </c>
      <c r="B117" s="327" t="s">
        <v>110</v>
      </c>
      <c r="C117" s="328"/>
      <c r="D117" s="302">
        <v>4</v>
      </c>
      <c r="E117" s="302"/>
      <c r="F117" s="335" t="s">
        <v>60</v>
      </c>
      <c r="G117" s="335"/>
      <c r="H117" s="23">
        <v>37</v>
      </c>
      <c r="I117" s="22">
        <f t="shared" si="13"/>
        <v>148</v>
      </c>
      <c r="J117" s="355">
        <f t="shared" si="15"/>
        <v>8880</v>
      </c>
      <c r="K117" s="356"/>
      <c r="L117" s="33">
        <v>200</v>
      </c>
      <c r="M117" s="60">
        <v>60</v>
      </c>
      <c r="N117" s="64">
        <v>1</v>
      </c>
      <c r="O117" s="113">
        <f>N117*I117</f>
        <v>148</v>
      </c>
      <c r="P117" s="184">
        <v>42901</v>
      </c>
    </row>
    <row r="118" spans="1:16" ht="15">
      <c r="A118" s="14">
        <v>15</v>
      </c>
      <c r="B118" s="327" t="s">
        <v>114</v>
      </c>
      <c r="C118" s="328"/>
      <c r="D118" s="302">
        <v>1</v>
      </c>
      <c r="E118" s="302"/>
      <c r="F118" s="335" t="s">
        <v>60</v>
      </c>
      <c r="G118" s="335"/>
      <c r="H118" s="23">
        <v>39</v>
      </c>
      <c r="I118" s="22">
        <f t="shared" si="13"/>
        <v>39</v>
      </c>
      <c r="J118" s="355">
        <f t="shared" si="15"/>
        <v>2340</v>
      </c>
      <c r="K118" s="356"/>
      <c r="L118" s="33">
        <v>200</v>
      </c>
      <c r="M118" s="60">
        <v>60</v>
      </c>
      <c r="N118" s="64">
        <v>20</v>
      </c>
      <c r="O118" s="113">
        <f>N118*I118</f>
        <v>780</v>
      </c>
      <c r="P118" s="180" t="s">
        <v>357</v>
      </c>
    </row>
    <row r="119" spans="1:16" ht="15">
      <c r="A119" s="14">
        <v>15</v>
      </c>
      <c r="B119" s="346" t="s">
        <v>114</v>
      </c>
      <c r="C119" s="454"/>
      <c r="D119" s="303">
        <v>12</v>
      </c>
      <c r="E119" s="303"/>
      <c r="F119" s="455" t="s">
        <v>60</v>
      </c>
      <c r="G119" s="455"/>
      <c r="H119" s="192">
        <v>39</v>
      </c>
      <c r="I119" s="187">
        <f>H119*D119</f>
        <v>468</v>
      </c>
      <c r="J119" s="364">
        <f t="shared" si="15"/>
        <v>28080</v>
      </c>
      <c r="K119" s="365"/>
      <c r="L119" s="193">
        <v>200</v>
      </c>
      <c r="M119" s="60">
        <v>60</v>
      </c>
      <c r="N119" s="188"/>
      <c r="O119" s="113"/>
      <c r="P119" s="184"/>
    </row>
    <row r="120" spans="1:16" ht="15">
      <c r="A120" s="18">
        <v>16</v>
      </c>
      <c r="B120" s="327" t="s">
        <v>113</v>
      </c>
      <c r="C120" s="328"/>
      <c r="D120" s="302">
        <v>0.52</v>
      </c>
      <c r="E120" s="302"/>
      <c r="F120" s="335" t="s">
        <v>60</v>
      </c>
      <c r="G120" s="335"/>
      <c r="H120" s="23">
        <v>43.5</v>
      </c>
      <c r="I120" s="22">
        <f t="shared" si="13"/>
        <v>22.62</v>
      </c>
      <c r="J120" s="355">
        <f t="shared" si="15"/>
        <v>1357.2</v>
      </c>
      <c r="K120" s="356"/>
      <c r="L120" s="33">
        <v>200</v>
      </c>
      <c r="M120" s="60">
        <v>60</v>
      </c>
      <c r="N120" s="64"/>
      <c r="O120" s="113"/>
      <c r="P120" s="184"/>
    </row>
    <row r="121" spans="1:16" ht="15">
      <c r="A121" s="14">
        <v>17</v>
      </c>
      <c r="B121" s="327" t="s">
        <v>113</v>
      </c>
      <c r="C121" s="328"/>
      <c r="D121" s="302">
        <v>2.62</v>
      </c>
      <c r="E121" s="302"/>
      <c r="F121" s="335" t="s">
        <v>60</v>
      </c>
      <c r="G121" s="335"/>
      <c r="H121" s="23">
        <v>43.5</v>
      </c>
      <c r="I121" s="22">
        <f t="shared" si="13"/>
        <v>113.97</v>
      </c>
      <c r="J121" s="355">
        <f t="shared" si="15"/>
        <v>6838.2</v>
      </c>
      <c r="K121" s="356"/>
      <c r="L121" s="33">
        <v>200</v>
      </c>
      <c r="M121" s="60">
        <v>60</v>
      </c>
      <c r="N121" s="64"/>
      <c r="O121" s="113"/>
      <c r="P121" s="180"/>
    </row>
    <row r="122" spans="1:16" ht="15">
      <c r="A122" s="14">
        <v>21</v>
      </c>
      <c r="B122" s="327" t="s">
        <v>301</v>
      </c>
      <c r="C122" s="328"/>
      <c r="D122" s="362">
        <v>12</v>
      </c>
      <c r="E122" s="363"/>
      <c r="F122" s="335" t="s">
        <v>60</v>
      </c>
      <c r="G122" s="335"/>
      <c r="H122" s="23">
        <v>30.6</v>
      </c>
      <c r="I122" s="22">
        <f>H122*D122</f>
        <v>367.20000000000005</v>
      </c>
      <c r="J122" s="355">
        <f t="shared" si="15"/>
        <v>22032.000000000004</v>
      </c>
      <c r="K122" s="356"/>
      <c r="L122" s="33">
        <v>200</v>
      </c>
      <c r="M122" s="60">
        <v>60</v>
      </c>
      <c r="N122" s="64">
        <v>1</v>
      </c>
      <c r="O122" s="113">
        <f>N122*I122</f>
        <v>367.20000000000005</v>
      </c>
      <c r="P122" s="220" t="s">
        <v>302</v>
      </c>
    </row>
    <row r="123" spans="1:16" ht="15">
      <c r="A123" s="14">
        <v>21</v>
      </c>
      <c r="B123" s="327" t="s">
        <v>115</v>
      </c>
      <c r="C123" s="328"/>
      <c r="D123" s="362">
        <v>1</v>
      </c>
      <c r="E123" s="363"/>
      <c r="F123" s="335" t="s">
        <v>60</v>
      </c>
      <c r="G123" s="335"/>
      <c r="H123" s="23">
        <v>44.3</v>
      </c>
      <c r="I123" s="22">
        <f>H123*D123</f>
        <v>44.3</v>
      </c>
      <c r="J123" s="355">
        <f aca="true" t="shared" si="16" ref="J123:J154">I123*M123</f>
        <v>2658</v>
      </c>
      <c r="K123" s="356"/>
      <c r="L123" s="33">
        <v>200</v>
      </c>
      <c r="M123" s="60">
        <v>60</v>
      </c>
      <c r="N123" s="64">
        <v>1</v>
      </c>
      <c r="O123" s="113">
        <f>N123*I123</f>
        <v>44.3</v>
      </c>
      <c r="P123" s="180" t="s">
        <v>357</v>
      </c>
    </row>
    <row r="124" spans="1:16" ht="15">
      <c r="A124" s="14">
        <v>21</v>
      </c>
      <c r="B124" s="327" t="s">
        <v>115</v>
      </c>
      <c r="C124" s="328"/>
      <c r="D124" s="362">
        <v>0.48</v>
      </c>
      <c r="E124" s="363"/>
      <c r="F124" s="335" t="s">
        <v>60</v>
      </c>
      <c r="G124" s="335"/>
      <c r="H124" s="23">
        <v>44.3</v>
      </c>
      <c r="I124" s="22">
        <f t="shared" si="13"/>
        <v>21.264</v>
      </c>
      <c r="J124" s="355">
        <f t="shared" si="16"/>
        <v>1275.84</v>
      </c>
      <c r="K124" s="356"/>
      <c r="L124" s="33">
        <v>200</v>
      </c>
      <c r="M124" s="60">
        <v>60</v>
      </c>
      <c r="N124" s="64"/>
      <c r="O124" s="113"/>
      <c r="P124" s="180"/>
    </row>
    <row r="125" spans="1:16" ht="15">
      <c r="A125" s="14">
        <v>22</v>
      </c>
      <c r="B125" s="327" t="s">
        <v>115</v>
      </c>
      <c r="C125" s="328"/>
      <c r="D125" s="302">
        <v>0.445</v>
      </c>
      <c r="E125" s="302"/>
      <c r="F125" s="335" t="s">
        <v>60</v>
      </c>
      <c r="G125" s="335"/>
      <c r="H125" s="23">
        <v>44.3</v>
      </c>
      <c r="I125" s="22">
        <f t="shared" si="13"/>
        <v>19.7135</v>
      </c>
      <c r="J125" s="355">
        <f t="shared" si="16"/>
        <v>1182.81</v>
      </c>
      <c r="K125" s="356"/>
      <c r="L125" s="33">
        <v>300</v>
      </c>
      <c r="M125" s="60">
        <v>60</v>
      </c>
      <c r="N125" s="64"/>
      <c r="O125" s="113" t="s">
        <v>216</v>
      </c>
      <c r="P125" s="180"/>
    </row>
    <row r="126" spans="1:16" ht="15">
      <c r="A126" s="18">
        <v>23</v>
      </c>
      <c r="B126" s="327" t="s">
        <v>115</v>
      </c>
      <c r="C126" s="328"/>
      <c r="D126" s="362">
        <v>4.9</v>
      </c>
      <c r="E126" s="363"/>
      <c r="F126" s="335" t="s">
        <v>60</v>
      </c>
      <c r="G126" s="335"/>
      <c r="H126" s="23">
        <v>44.3</v>
      </c>
      <c r="I126" s="22">
        <f t="shared" si="13"/>
        <v>217.07</v>
      </c>
      <c r="J126" s="355">
        <f t="shared" si="16"/>
        <v>13024.199999999999</v>
      </c>
      <c r="K126" s="356"/>
      <c r="L126" s="33">
        <v>200</v>
      </c>
      <c r="M126" s="60">
        <v>60</v>
      </c>
      <c r="N126" s="64"/>
      <c r="O126" s="113"/>
      <c r="P126" s="180"/>
    </row>
    <row r="127" spans="1:16" ht="15">
      <c r="A127" s="14">
        <v>24</v>
      </c>
      <c r="B127" s="327" t="s">
        <v>115</v>
      </c>
      <c r="C127" s="328"/>
      <c r="D127" s="302">
        <v>4.89</v>
      </c>
      <c r="E127" s="302"/>
      <c r="F127" s="335" t="s">
        <v>60</v>
      </c>
      <c r="G127" s="335"/>
      <c r="H127" s="23">
        <v>44.3</v>
      </c>
      <c r="I127" s="22">
        <f t="shared" si="13"/>
        <v>216.62699999999998</v>
      </c>
      <c r="J127" s="355">
        <f t="shared" si="16"/>
        <v>12997.619999999999</v>
      </c>
      <c r="K127" s="356"/>
      <c r="L127" s="33">
        <v>300</v>
      </c>
      <c r="M127" s="60">
        <v>60</v>
      </c>
      <c r="N127" s="64"/>
      <c r="O127" s="113"/>
      <c r="P127" s="180"/>
    </row>
    <row r="128" spans="1:16" ht="15">
      <c r="A128" s="18">
        <v>25</v>
      </c>
      <c r="B128" s="327" t="s">
        <v>116</v>
      </c>
      <c r="C128" s="328"/>
      <c r="D128" s="302">
        <v>0.94</v>
      </c>
      <c r="E128" s="302"/>
      <c r="F128" s="335" t="s">
        <v>60</v>
      </c>
      <c r="G128" s="335"/>
      <c r="H128" s="23"/>
      <c r="I128" s="22">
        <f t="shared" si="13"/>
        <v>0</v>
      </c>
      <c r="J128" s="355">
        <f t="shared" si="16"/>
        <v>0</v>
      </c>
      <c r="K128" s="356"/>
      <c r="L128" s="33">
        <v>300</v>
      </c>
      <c r="M128" s="60">
        <v>60</v>
      </c>
      <c r="N128" s="64"/>
      <c r="O128" s="113"/>
      <c r="P128" s="180"/>
    </row>
    <row r="129" spans="1:16" ht="15">
      <c r="A129" s="14">
        <v>26</v>
      </c>
      <c r="B129" s="327" t="s">
        <v>109</v>
      </c>
      <c r="C129" s="328"/>
      <c r="D129" s="362">
        <v>1.1</v>
      </c>
      <c r="E129" s="363"/>
      <c r="F129" s="335" t="s">
        <v>60</v>
      </c>
      <c r="G129" s="335"/>
      <c r="H129" s="23">
        <v>57</v>
      </c>
      <c r="I129" s="22">
        <f t="shared" si="13"/>
        <v>62.7</v>
      </c>
      <c r="J129" s="355">
        <f t="shared" si="16"/>
        <v>3762</v>
      </c>
      <c r="K129" s="356"/>
      <c r="L129" s="33">
        <v>300</v>
      </c>
      <c r="M129" s="60">
        <v>60</v>
      </c>
      <c r="N129" s="64"/>
      <c r="O129" s="113"/>
      <c r="P129" s="180"/>
    </row>
    <row r="130" spans="1:16" ht="15">
      <c r="A130" s="18">
        <v>27</v>
      </c>
      <c r="B130" s="327" t="s">
        <v>109</v>
      </c>
      <c r="C130" s="328"/>
      <c r="D130" s="362">
        <v>0.43</v>
      </c>
      <c r="E130" s="363"/>
      <c r="F130" s="335" t="s">
        <v>60</v>
      </c>
      <c r="G130" s="335"/>
      <c r="H130" s="23">
        <v>57</v>
      </c>
      <c r="I130" s="22">
        <f t="shared" si="13"/>
        <v>24.509999999999998</v>
      </c>
      <c r="J130" s="355">
        <f t="shared" si="16"/>
        <v>1470.6</v>
      </c>
      <c r="K130" s="356"/>
      <c r="L130" s="33">
        <v>300</v>
      </c>
      <c r="M130" s="60">
        <v>60</v>
      </c>
      <c r="N130" s="64"/>
      <c r="O130" s="113"/>
      <c r="P130" s="184"/>
    </row>
    <row r="131" spans="1:18" s="19" customFormat="1" ht="15">
      <c r="A131" s="14">
        <v>28</v>
      </c>
      <c r="B131" s="327" t="s">
        <v>109</v>
      </c>
      <c r="C131" s="328"/>
      <c r="D131" s="302">
        <v>1.62</v>
      </c>
      <c r="E131" s="302"/>
      <c r="F131" s="335" t="s">
        <v>60</v>
      </c>
      <c r="G131" s="335"/>
      <c r="H131" s="23">
        <v>57</v>
      </c>
      <c r="I131" s="22">
        <f t="shared" si="13"/>
        <v>92.34</v>
      </c>
      <c r="J131" s="355">
        <f t="shared" si="16"/>
        <v>5540.400000000001</v>
      </c>
      <c r="K131" s="356"/>
      <c r="L131" s="33">
        <v>70</v>
      </c>
      <c r="M131" s="60">
        <v>60</v>
      </c>
      <c r="N131" s="64"/>
      <c r="O131" s="113"/>
      <c r="P131" s="180"/>
      <c r="Q131" s="55"/>
      <c r="R131" s="55"/>
    </row>
    <row r="132" spans="1:16" ht="15">
      <c r="A132" s="14">
        <v>29</v>
      </c>
      <c r="B132" s="327" t="s">
        <v>109</v>
      </c>
      <c r="C132" s="328"/>
      <c r="D132" s="362">
        <v>0.57</v>
      </c>
      <c r="E132" s="363"/>
      <c r="F132" s="335" t="s">
        <v>60</v>
      </c>
      <c r="G132" s="335"/>
      <c r="H132" s="23">
        <v>57</v>
      </c>
      <c r="I132" s="22">
        <f>H132*D132</f>
        <v>32.489999999999995</v>
      </c>
      <c r="J132" s="355">
        <f t="shared" si="16"/>
        <v>1949.3999999999996</v>
      </c>
      <c r="K132" s="356"/>
      <c r="L132" s="33">
        <v>70</v>
      </c>
      <c r="M132" s="60">
        <v>60</v>
      </c>
      <c r="N132" s="64"/>
      <c r="O132" s="113"/>
      <c r="P132" s="180"/>
    </row>
    <row r="133" spans="1:16" ht="15">
      <c r="A133" s="14">
        <v>29</v>
      </c>
      <c r="B133" s="346" t="s">
        <v>109</v>
      </c>
      <c r="C133" s="454"/>
      <c r="D133" s="367">
        <v>3.5</v>
      </c>
      <c r="E133" s="368"/>
      <c r="F133" s="335" t="s">
        <v>60</v>
      </c>
      <c r="G133" s="335"/>
      <c r="H133" s="23">
        <v>57</v>
      </c>
      <c r="I133" s="22">
        <f>H133*D133</f>
        <v>199.5</v>
      </c>
      <c r="J133" s="355">
        <f>I133*M133</f>
        <v>11970</v>
      </c>
      <c r="K133" s="356"/>
      <c r="L133" s="33">
        <v>70</v>
      </c>
      <c r="M133" s="60">
        <v>60</v>
      </c>
      <c r="N133" s="64"/>
      <c r="O133" s="113"/>
      <c r="P133" s="184"/>
    </row>
    <row r="134" spans="1:16" ht="15">
      <c r="A134" s="18">
        <v>30</v>
      </c>
      <c r="B134" s="327" t="s">
        <v>107</v>
      </c>
      <c r="C134" s="328"/>
      <c r="D134" s="362">
        <v>1.53</v>
      </c>
      <c r="E134" s="363"/>
      <c r="F134" s="335" t="s">
        <v>60</v>
      </c>
      <c r="G134" s="335"/>
      <c r="H134" s="23">
        <v>68.6</v>
      </c>
      <c r="I134" s="22">
        <f t="shared" si="13"/>
        <v>104.958</v>
      </c>
      <c r="J134" s="355">
        <f t="shared" si="16"/>
        <v>6297.48</v>
      </c>
      <c r="K134" s="356"/>
      <c r="L134" s="33">
        <v>200</v>
      </c>
      <c r="M134" s="60">
        <v>60</v>
      </c>
      <c r="N134" s="64"/>
      <c r="O134" s="113"/>
      <c r="P134" s="180"/>
    </row>
    <row r="135" spans="1:16" ht="15">
      <c r="A135" s="14">
        <v>31</v>
      </c>
      <c r="B135" s="327" t="s">
        <v>107</v>
      </c>
      <c r="C135" s="328"/>
      <c r="D135" s="302">
        <v>1.62</v>
      </c>
      <c r="E135" s="302"/>
      <c r="F135" s="335" t="s">
        <v>60</v>
      </c>
      <c r="G135" s="335"/>
      <c r="H135" s="23">
        <v>68.6</v>
      </c>
      <c r="I135" s="22">
        <f t="shared" si="13"/>
        <v>111.132</v>
      </c>
      <c r="J135" s="355">
        <f t="shared" si="16"/>
        <v>6667.92</v>
      </c>
      <c r="K135" s="356"/>
      <c r="L135" s="33">
        <v>200</v>
      </c>
      <c r="M135" s="60">
        <v>60</v>
      </c>
      <c r="N135" s="64"/>
      <c r="O135" s="113"/>
      <c r="P135" s="180"/>
    </row>
    <row r="136" spans="1:16" ht="15">
      <c r="A136" s="18">
        <v>32</v>
      </c>
      <c r="B136" s="327" t="s">
        <v>107</v>
      </c>
      <c r="C136" s="328"/>
      <c r="D136" s="362">
        <v>1.64</v>
      </c>
      <c r="E136" s="363"/>
      <c r="F136" s="335" t="s">
        <v>60</v>
      </c>
      <c r="G136" s="335"/>
      <c r="H136" s="23">
        <v>68.6</v>
      </c>
      <c r="I136" s="22">
        <f t="shared" si="13"/>
        <v>112.50399999999999</v>
      </c>
      <c r="J136" s="355">
        <f t="shared" si="16"/>
        <v>6750.24</v>
      </c>
      <c r="K136" s="356"/>
      <c r="L136" s="33">
        <v>200</v>
      </c>
      <c r="M136" s="60">
        <v>60</v>
      </c>
      <c r="N136" s="64"/>
      <c r="O136" s="113"/>
      <c r="P136" s="180"/>
    </row>
    <row r="137" spans="1:17" ht="15">
      <c r="A137" s="14">
        <v>33</v>
      </c>
      <c r="B137" s="327" t="s">
        <v>107</v>
      </c>
      <c r="C137" s="328"/>
      <c r="D137" s="362">
        <v>1.55</v>
      </c>
      <c r="E137" s="363"/>
      <c r="F137" s="335" t="s">
        <v>60</v>
      </c>
      <c r="G137" s="335"/>
      <c r="H137" s="23">
        <v>68.6</v>
      </c>
      <c r="I137" s="22">
        <f t="shared" si="13"/>
        <v>106.33</v>
      </c>
      <c r="J137" s="355">
        <f t="shared" si="16"/>
        <v>6379.8</v>
      </c>
      <c r="K137" s="356"/>
      <c r="L137" s="33">
        <v>200</v>
      </c>
      <c r="M137" s="60">
        <v>60</v>
      </c>
      <c r="N137" s="64"/>
      <c r="O137" s="113"/>
      <c r="P137" s="180"/>
      <c r="Q137"/>
    </row>
    <row r="138" spans="1:18" s="19" customFormat="1" ht="15">
      <c r="A138" s="14">
        <v>33</v>
      </c>
      <c r="B138" s="346" t="s">
        <v>107</v>
      </c>
      <c r="C138" s="454"/>
      <c r="D138" s="367">
        <v>5.5</v>
      </c>
      <c r="E138" s="368"/>
      <c r="F138" s="335" t="s">
        <v>60</v>
      </c>
      <c r="G138" s="335"/>
      <c r="H138" s="23">
        <v>68.6</v>
      </c>
      <c r="I138" s="22">
        <f>H138*D138</f>
        <v>377.29999999999995</v>
      </c>
      <c r="J138" s="355">
        <f>I138*M138</f>
        <v>22637.999999999996</v>
      </c>
      <c r="K138" s="356"/>
      <c r="L138" s="33">
        <v>200</v>
      </c>
      <c r="M138" s="60">
        <v>60</v>
      </c>
      <c r="N138" s="64"/>
      <c r="O138" s="113"/>
      <c r="P138" s="184"/>
      <c r="Q138"/>
      <c r="R138" s="55"/>
    </row>
    <row r="139" spans="1:18" s="19" customFormat="1" ht="15">
      <c r="A139" s="18">
        <v>9</v>
      </c>
      <c r="B139" s="327" t="s">
        <v>70</v>
      </c>
      <c r="C139" s="328"/>
      <c r="D139" s="302">
        <v>7</v>
      </c>
      <c r="E139" s="302"/>
      <c r="F139" s="335" t="s">
        <v>60</v>
      </c>
      <c r="G139" s="335"/>
      <c r="H139" s="23">
        <v>68</v>
      </c>
      <c r="I139" s="22">
        <f>H139*D139</f>
        <v>476</v>
      </c>
      <c r="J139" s="355">
        <f>I139*M139</f>
        <v>28560</v>
      </c>
      <c r="K139" s="356"/>
      <c r="L139" s="33">
        <v>200</v>
      </c>
      <c r="M139" s="60">
        <v>60</v>
      </c>
      <c r="N139" s="64"/>
      <c r="O139" s="113"/>
      <c r="P139" s="196"/>
      <c r="Q139"/>
      <c r="R139" s="55"/>
    </row>
    <row r="140" spans="1:18" s="19" customFormat="1" ht="15">
      <c r="A140" s="18">
        <v>34</v>
      </c>
      <c r="B140" s="457" t="s">
        <v>112</v>
      </c>
      <c r="C140" s="458"/>
      <c r="D140" s="456">
        <v>12</v>
      </c>
      <c r="E140" s="456"/>
      <c r="F140" s="335" t="s">
        <v>60</v>
      </c>
      <c r="G140" s="335"/>
      <c r="H140" s="23">
        <v>65.3</v>
      </c>
      <c r="I140" s="22">
        <f>H140*D140</f>
        <v>783.5999999999999</v>
      </c>
      <c r="J140" s="355">
        <f t="shared" si="16"/>
        <v>47015.99999999999</v>
      </c>
      <c r="K140" s="356"/>
      <c r="L140" s="33">
        <v>300</v>
      </c>
      <c r="M140" s="60">
        <v>60</v>
      </c>
      <c r="N140" s="64"/>
      <c r="O140" s="113"/>
      <c r="P140" s="180"/>
      <c r="Q140"/>
      <c r="R140" s="55"/>
    </row>
    <row r="141" spans="1:18" s="19" customFormat="1" ht="15">
      <c r="A141" s="18">
        <v>34</v>
      </c>
      <c r="B141" s="457" t="s">
        <v>112</v>
      </c>
      <c r="C141" s="458"/>
      <c r="D141" s="456">
        <v>1.585</v>
      </c>
      <c r="E141" s="456"/>
      <c r="F141" s="335" t="s">
        <v>60</v>
      </c>
      <c r="G141" s="335"/>
      <c r="H141" s="23">
        <v>79.7</v>
      </c>
      <c r="I141" s="22">
        <f t="shared" si="13"/>
        <v>126.3245</v>
      </c>
      <c r="J141" s="355">
        <f t="shared" si="16"/>
        <v>7579.47</v>
      </c>
      <c r="K141" s="356"/>
      <c r="L141" s="33">
        <v>300</v>
      </c>
      <c r="M141" s="60">
        <v>60</v>
      </c>
      <c r="N141" s="64"/>
      <c r="O141" s="113"/>
      <c r="P141" s="180"/>
      <c r="R141" s="55"/>
    </row>
    <row r="142" spans="1:18" s="19" customFormat="1" ht="15">
      <c r="A142" s="18">
        <v>34</v>
      </c>
      <c r="B142" s="346" t="s">
        <v>191</v>
      </c>
      <c r="C142" s="454"/>
      <c r="D142" s="303">
        <v>12</v>
      </c>
      <c r="E142" s="303"/>
      <c r="F142" s="335" t="s">
        <v>60</v>
      </c>
      <c r="G142" s="335"/>
      <c r="H142" s="23">
        <v>79.7</v>
      </c>
      <c r="I142" s="22">
        <f>H142*D142</f>
        <v>956.4000000000001</v>
      </c>
      <c r="J142" s="355">
        <f>I142*M142</f>
        <v>57384.00000000001</v>
      </c>
      <c r="K142" s="356"/>
      <c r="L142" s="33">
        <v>300</v>
      </c>
      <c r="M142" s="60">
        <v>60</v>
      </c>
      <c r="N142" s="186"/>
      <c r="O142" s="113"/>
      <c r="P142" s="184"/>
      <c r="Q142" s="50"/>
      <c r="R142" s="55"/>
    </row>
    <row r="143" spans="1:18" s="19" customFormat="1" ht="15">
      <c r="A143" s="18">
        <v>34</v>
      </c>
      <c r="B143" s="346" t="s">
        <v>242</v>
      </c>
      <c r="C143" s="454"/>
      <c r="D143" s="303">
        <v>12</v>
      </c>
      <c r="E143" s="303"/>
      <c r="F143" s="335" t="s">
        <v>60</v>
      </c>
      <c r="G143" s="335"/>
      <c r="H143" s="23">
        <v>79.7</v>
      </c>
      <c r="I143" s="22">
        <f>H143*D143</f>
        <v>956.4000000000001</v>
      </c>
      <c r="J143" s="355">
        <f>I143*M143</f>
        <v>57384.00000000001</v>
      </c>
      <c r="K143" s="356"/>
      <c r="L143" s="33">
        <v>300</v>
      </c>
      <c r="M143" s="60">
        <v>60</v>
      </c>
      <c r="N143" s="186"/>
      <c r="O143" s="113"/>
      <c r="P143" s="184"/>
      <c r="Q143" s="55"/>
      <c r="R143" s="55"/>
    </row>
    <row r="144" spans="1:18" s="19" customFormat="1" ht="15">
      <c r="A144" s="18">
        <v>34</v>
      </c>
      <c r="B144" s="346" t="s">
        <v>224</v>
      </c>
      <c r="C144" s="454"/>
      <c r="D144" s="303">
        <v>2.87</v>
      </c>
      <c r="E144" s="303"/>
      <c r="F144" s="335" t="s">
        <v>60</v>
      </c>
      <c r="G144" s="335"/>
      <c r="H144" s="23">
        <v>79.7</v>
      </c>
      <c r="I144" s="22">
        <f>H144*D144</f>
        <v>228.739</v>
      </c>
      <c r="J144" s="355">
        <f>I144*M144</f>
        <v>13724.34</v>
      </c>
      <c r="K144" s="356"/>
      <c r="L144" s="33">
        <v>300</v>
      </c>
      <c r="M144" s="60">
        <v>60</v>
      </c>
      <c r="N144" s="64">
        <v>1</v>
      </c>
      <c r="O144" s="113">
        <f>N144*I144</f>
        <v>228.739</v>
      </c>
      <c r="P144" s="184">
        <v>42901</v>
      </c>
      <c r="Q144" s="55"/>
      <c r="R144" s="55"/>
    </row>
    <row r="145" spans="1:18" s="19" customFormat="1" ht="15">
      <c r="A145" s="14">
        <v>35</v>
      </c>
      <c r="B145" s="327" t="s">
        <v>241</v>
      </c>
      <c r="C145" s="328"/>
      <c r="D145" s="362">
        <v>1.72</v>
      </c>
      <c r="E145" s="363"/>
      <c r="F145" s="335" t="s">
        <v>60</v>
      </c>
      <c r="G145" s="335"/>
      <c r="H145" s="23"/>
      <c r="I145" s="22">
        <f t="shared" si="13"/>
        <v>0</v>
      </c>
      <c r="J145" s="355">
        <f t="shared" si="16"/>
        <v>0</v>
      </c>
      <c r="K145" s="356"/>
      <c r="L145" s="33">
        <v>70</v>
      </c>
      <c r="M145" s="60">
        <v>60</v>
      </c>
      <c r="N145" s="64"/>
      <c r="O145" s="113">
        <v>158</v>
      </c>
      <c r="P145" s="180"/>
      <c r="Q145" s="55"/>
      <c r="R145" s="55"/>
    </row>
    <row r="146" spans="1:18" s="19" customFormat="1" ht="15">
      <c r="A146" s="14">
        <v>36</v>
      </c>
      <c r="B146" s="327" t="s">
        <v>118</v>
      </c>
      <c r="C146" s="328"/>
      <c r="D146" s="362">
        <v>2.13</v>
      </c>
      <c r="E146" s="363"/>
      <c r="F146" s="335" t="s">
        <v>60</v>
      </c>
      <c r="G146" s="335"/>
      <c r="H146" s="23">
        <v>50</v>
      </c>
      <c r="I146" s="22">
        <f t="shared" si="13"/>
        <v>106.5</v>
      </c>
      <c r="J146" s="355">
        <f t="shared" si="16"/>
        <v>6390</v>
      </c>
      <c r="K146" s="356"/>
      <c r="L146" s="33">
        <v>70</v>
      </c>
      <c r="M146" s="60">
        <v>60</v>
      </c>
      <c r="N146" s="64">
        <v>3</v>
      </c>
      <c r="O146" s="113">
        <v>1.152</v>
      </c>
      <c r="P146" s="180"/>
      <c r="Q146" s="55"/>
      <c r="R146" s="55"/>
    </row>
    <row r="147" spans="1:18" s="19" customFormat="1" ht="15">
      <c r="A147" s="18">
        <v>37</v>
      </c>
      <c r="B147" s="327" t="s">
        <v>118</v>
      </c>
      <c r="C147" s="328"/>
      <c r="D147" s="362">
        <v>1.05</v>
      </c>
      <c r="E147" s="363"/>
      <c r="F147" s="335" t="s">
        <v>60</v>
      </c>
      <c r="G147" s="335"/>
      <c r="H147" s="23">
        <v>50</v>
      </c>
      <c r="I147" s="22">
        <f t="shared" si="13"/>
        <v>52.5</v>
      </c>
      <c r="J147" s="355">
        <f t="shared" si="16"/>
        <v>3150</v>
      </c>
      <c r="K147" s="356"/>
      <c r="L147" s="33">
        <v>70</v>
      </c>
      <c r="M147" s="60">
        <v>60</v>
      </c>
      <c r="N147" s="64"/>
      <c r="O147" s="113"/>
      <c r="P147" s="180"/>
      <c r="Q147" s="55"/>
      <c r="R147" s="55"/>
    </row>
    <row r="148" spans="1:18" s="19" customFormat="1" ht="15">
      <c r="A148" s="14">
        <v>38</v>
      </c>
      <c r="B148" s="327" t="s">
        <v>118</v>
      </c>
      <c r="C148" s="328"/>
      <c r="D148" s="362">
        <v>3.43</v>
      </c>
      <c r="E148" s="363"/>
      <c r="F148" s="335" t="s">
        <v>60</v>
      </c>
      <c r="G148" s="335"/>
      <c r="H148" s="23">
        <v>50</v>
      </c>
      <c r="I148" s="22">
        <f t="shared" si="13"/>
        <v>171.5</v>
      </c>
      <c r="J148" s="355">
        <f t="shared" si="16"/>
        <v>10290</v>
      </c>
      <c r="K148" s="356"/>
      <c r="L148" s="33">
        <v>70</v>
      </c>
      <c r="M148" s="60">
        <v>60</v>
      </c>
      <c r="N148" s="64"/>
      <c r="O148" s="113"/>
      <c r="P148" s="180"/>
      <c r="Q148" s="55"/>
      <c r="R148" s="55"/>
    </row>
    <row r="149" spans="1:18" s="19" customFormat="1" ht="15">
      <c r="A149" s="18">
        <v>39</v>
      </c>
      <c r="B149" s="327" t="s">
        <v>118</v>
      </c>
      <c r="C149" s="328"/>
      <c r="D149" s="362">
        <v>3.43</v>
      </c>
      <c r="E149" s="363"/>
      <c r="F149" s="335" t="s">
        <v>60</v>
      </c>
      <c r="G149" s="335"/>
      <c r="H149" s="23">
        <v>50</v>
      </c>
      <c r="I149" s="22">
        <f t="shared" si="13"/>
        <v>171.5</v>
      </c>
      <c r="J149" s="355">
        <f t="shared" si="16"/>
        <v>10290</v>
      </c>
      <c r="K149" s="356"/>
      <c r="L149" s="33">
        <v>70</v>
      </c>
      <c r="M149" s="60">
        <v>60</v>
      </c>
      <c r="N149" s="64"/>
      <c r="O149" s="113"/>
      <c r="P149" s="180"/>
      <c r="Q149" s="55"/>
      <c r="R149" s="55"/>
    </row>
    <row r="150" spans="1:18" s="19" customFormat="1" ht="15">
      <c r="A150" s="18">
        <v>41</v>
      </c>
      <c r="B150" s="327" t="s">
        <v>108</v>
      </c>
      <c r="C150" s="328"/>
      <c r="D150" s="362">
        <v>1.05</v>
      </c>
      <c r="E150" s="363"/>
      <c r="F150" s="335" t="s">
        <v>60</v>
      </c>
      <c r="G150" s="335"/>
      <c r="H150" s="23">
        <v>94</v>
      </c>
      <c r="I150" s="22">
        <f t="shared" si="13"/>
        <v>98.7</v>
      </c>
      <c r="J150" s="355">
        <f t="shared" si="16"/>
        <v>5922</v>
      </c>
      <c r="K150" s="356"/>
      <c r="L150" s="33">
        <v>70</v>
      </c>
      <c r="M150" s="60">
        <v>60</v>
      </c>
      <c r="N150" s="64"/>
      <c r="O150" s="113"/>
      <c r="P150" s="180"/>
      <c r="Q150" s="55"/>
      <c r="R150" s="55"/>
    </row>
    <row r="151" spans="1:18" s="20" customFormat="1" ht="15">
      <c r="A151" s="14">
        <v>45</v>
      </c>
      <c r="B151" s="327" t="s">
        <v>240</v>
      </c>
      <c r="C151" s="328"/>
      <c r="D151" s="302">
        <v>6</v>
      </c>
      <c r="E151" s="302"/>
      <c r="F151" s="335" t="s">
        <v>60</v>
      </c>
      <c r="G151" s="335"/>
      <c r="H151" s="23">
        <v>51</v>
      </c>
      <c r="I151" s="22">
        <f t="shared" si="13"/>
        <v>306</v>
      </c>
      <c r="J151" s="355">
        <f t="shared" si="16"/>
        <v>18360</v>
      </c>
      <c r="K151" s="356"/>
      <c r="L151" s="33">
        <v>70</v>
      </c>
      <c r="M151" s="60">
        <v>60</v>
      </c>
      <c r="N151" s="64">
        <v>8</v>
      </c>
      <c r="O151" s="113">
        <v>1.836</v>
      </c>
      <c r="P151" s="220" t="s">
        <v>390</v>
      </c>
      <c r="Q151" s="56"/>
      <c r="R151" s="56"/>
    </row>
    <row r="152" spans="1:18" s="20" customFormat="1" ht="15">
      <c r="A152" s="14">
        <v>8</v>
      </c>
      <c r="B152" s="327" t="s">
        <v>262</v>
      </c>
      <c r="C152" s="328"/>
      <c r="D152" s="362">
        <v>2.6</v>
      </c>
      <c r="E152" s="363"/>
      <c r="F152" s="335" t="s">
        <v>60</v>
      </c>
      <c r="G152" s="335"/>
      <c r="H152" s="23">
        <v>51</v>
      </c>
      <c r="I152" s="22">
        <f>H152*D152</f>
        <v>132.6</v>
      </c>
      <c r="J152" s="355">
        <f>I152*M152</f>
        <v>7956</v>
      </c>
      <c r="K152" s="356"/>
      <c r="L152" s="33">
        <v>200</v>
      </c>
      <c r="M152" s="60">
        <v>60</v>
      </c>
      <c r="N152" s="64">
        <v>2</v>
      </c>
      <c r="O152" s="113">
        <f>N152*I152</f>
        <v>265.2</v>
      </c>
      <c r="P152" s="196">
        <v>42901</v>
      </c>
      <c r="Q152" s="56"/>
      <c r="R152" s="56"/>
    </row>
    <row r="153" spans="1:18" s="20" customFormat="1" ht="15">
      <c r="A153" s="18">
        <v>9</v>
      </c>
      <c r="B153" s="327" t="s">
        <v>262</v>
      </c>
      <c r="C153" s="328"/>
      <c r="D153" s="302">
        <v>4.5</v>
      </c>
      <c r="E153" s="302"/>
      <c r="F153" s="335" t="s">
        <v>60</v>
      </c>
      <c r="G153" s="335"/>
      <c r="H153" s="23">
        <v>51</v>
      </c>
      <c r="I153" s="22">
        <f>H153*D153</f>
        <v>229.5</v>
      </c>
      <c r="J153" s="355">
        <f>I153*M153</f>
        <v>13770</v>
      </c>
      <c r="K153" s="356"/>
      <c r="L153" s="33">
        <v>200</v>
      </c>
      <c r="M153" s="60">
        <v>60</v>
      </c>
      <c r="N153" s="64">
        <v>4</v>
      </c>
      <c r="O153" s="113">
        <f>N153*I153</f>
        <v>918</v>
      </c>
      <c r="P153" s="196" t="s">
        <v>357</v>
      </c>
      <c r="Q153" s="56"/>
      <c r="R153" s="56"/>
    </row>
    <row r="154" spans="1:18" s="20" customFormat="1" ht="15">
      <c r="A154" s="14">
        <v>47</v>
      </c>
      <c r="B154" s="327" t="s">
        <v>71</v>
      </c>
      <c r="C154" s="328"/>
      <c r="D154" s="362">
        <v>1.59</v>
      </c>
      <c r="E154" s="363"/>
      <c r="F154" s="335" t="s">
        <v>60</v>
      </c>
      <c r="G154" s="335"/>
      <c r="H154" s="23">
        <v>57.9</v>
      </c>
      <c r="I154" s="22">
        <f t="shared" si="13"/>
        <v>92.061</v>
      </c>
      <c r="J154" s="355">
        <f t="shared" si="16"/>
        <v>5523.660000000001</v>
      </c>
      <c r="K154" s="356"/>
      <c r="L154" s="33">
        <v>200</v>
      </c>
      <c r="M154" s="60">
        <v>60</v>
      </c>
      <c r="N154" s="64">
        <v>1</v>
      </c>
      <c r="O154" s="113">
        <v>0.65</v>
      </c>
      <c r="P154" s="180"/>
      <c r="Q154" s="56"/>
      <c r="R154" s="56"/>
    </row>
    <row r="155" spans="1:18" s="20" customFormat="1" ht="15">
      <c r="A155" s="18">
        <v>48</v>
      </c>
      <c r="B155" s="327">
        <v>50</v>
      </c>
      <c r="C155" s="328"/>
      <c r="D155" s="302">
        <v>1.5</v>
      </c>
      <c r="E155" s="302"/>
      <c r="F155" s="335" t="s">
        <v>60</v>
      </c>
      <c r="G155" s="335"/>
      <c r="H155" s="23">
        <v>86</v>
      </c>
      <c r="I155" s="22">
        <f t="shared" si="13"/>
        <v>129</v>
      </c>
      <c r="J155" s="355">
        <f>I155*M155</f>
        <v>7740</v>
      </c>
      <c r="K155" s="356"/>
      <c r="L155" s="33">
        <v>200</v>
      </c>
      <c r="M155" s="60">
        <v>60</v>
      </c>
      <c r="N155" s="64">
        <v>1</v>
      </c>
      <c r="O155" s="113">
        <f>N155*I155</f>
        <v>129</v>
      </c>
      <c r="P155" s="196">
        <v>42901</v>
      </c>
      <c r="Q155" s="56"/>
      <c r="R155" s="56"/>
    </row>
    <row r="156" spans="1:18" s="20" customFormat="1" ht="15">
      <c r="A156" s="18">
        <v>48</v>
      </c>
      <c r="B156" s="328" t="s">
        <v>295</v>
      </c>
      <c r="C156" s="360"/>
      <c r="D156" s="474">
        <v>4</v>
      </c>
      <c r="E156" s="475"/>
      <c r="F156" s="427" t="s">
        <v>60</v>
      </c>
      <c r="G156" s="486"/>
      <c r="H156" s="23">
        <v>66.2</v>
      </c>
      <c r="I156" s="22">
        <f>H156*D156</f>
        <v>264.8</v>
      </c>
      <c r="J156" s="355">
        <f>I156*M156</f>
        <v>15888</v>
      </c>
      <c r="K156" s="477"/>
      <c r="L156" s="33">
        <v>200</v>
      </c>
      <c r="M156" s="60">
        <v>60</v>
      </c>
      <c r="N156" s="64">
        <v>1</v>
      </c>
      <c r="O156" s="113">
        <f>N156*I156</f>
        <v>264.8</v>
      </c>
      <c r="P156" s="226" t="s">
        <v>293</v>
      </c>
      <c r="Q156" s="56"/>
      <c r="R156" s="56"/>
    </row>
    <row r="157" spans="1:18" s="20" customFormat="1" ht="15.75">
      <c r="A157" s="347" t="s">
        <v>33</v>
      </c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46"/>
      <c r="M157" s="48"/>
      <c r="N157" s="61"/>
      <c r="O157" s="61"/>
      <c r="P157" s="180"/>
      <c r="Q157" s="56"/>
      <c r="R157" s="56"/>
    </row>
    <row r="158" spans="1:18" s="20" customFormat="1" ht="15">
      <c r="A158" s="68">
        <v>1</v>
      </c>
      <c r="B158" s="416">
        <v>6</v>
      </c>
      <c r="C158" s="371"/>
      <c r="D158" s="298">
        <v>6</v>
      </c>
      <c r="E158" s="299"/>
      <c r="F158" s="328" t="s">
        <v>169</v>
      </c>
      <c r="G158" s="336"/>
      <c r="H158" s="23">
        <v>0.222</v>
      </c>
      <c r="I158" s="23">
        <f aca="true" t="shared" si="17" ref="I158:I174">H158*D158</f>
        <v>1.332</v>
      </c>
      <c r="J158" s="298">
        <f aca="true" t="shared" si="18" ref="J158:J174">I158*M158</f>
        <v>53.28</v>
      </c>
      <c r="K158" s="299"/>
      <c r="L158" s="34" t="s">
        <v>34</v>
      </c>
      <c r="M158" s="58">
        <v>40</v>
      </c>
      <c r="N158" s="64">
        <f>O158/I158</f>
        <v>739.4894894894894</v>
      </c>
      <c r="O158" s="113">
        <v>985</v>
      </c>
      <c r="P158" s="226" t="s">
        <v>293</v>
      </c>
      <c r="Q158" s="56"/>
      <c r="R158" s="56"/>
    </row>
    <row r="159" spans="1:18" s="20" customFormat="1" ht="15">
      <c r="A159" s="68">
        <v>2</v>
      </c>
      <c r="B159" s="416">
        <v>8</v>
      </c>
      <c r="C159" s="371"/>
      <c r="D159" s="298">
        <v>6</v>
      </c>
      <c r="E159" s="299"/>
      <c r="F159" s="328" t="s">
        <v>169</v>
      </c>
      <c r="G159" s="336"/>
      <c r="H159" s="23">
        <v>0.395</v>
      </c>
      <c r="I159" s="23">
        <f t="shared" si="17"/>
        <v>2.37</v>
      </c>
      <c r="J159" s="298">
        <f t="shared" si="18"/>
        <v>85.32000000000001</v>
      </c>
      <c r="K159" s="299"/>
      <c r="L159" s="34" t="s">
        <v>18</v>
      </c>
      <c r="M159" s="58">
        <v>36</v>
      </c>
      <c r="N159" s="64"/>
      <c r="O159" s="113"/>
      <c r="P159" s="180"/>
      <c r="Q159" s="56"/>
      <c r="R159" s="56"/>
    </row>
    <row r="160" spans="1:18" s="20" customFormat="1" ht="15">
      <c r="A160" s="68">
        <v>2</v>
      </c>
      <c r="B160" s="417" t="s">
        <v>299</v>
      </c>
      <c r="C160" s="371"/>
      <c r="D160" s="298">
        <v>6</v>
      </c>
      <c r="E160" s="299"/>
      <c r="F160" s="328" t="s">
        <v>169</v>
      </c>
      <c r="G160" s="336"/>
      <c r="H160" s="23">
        <v>0.395</v>
      </c>
      <c r="I160" s="23">
        <f>H160*D160</f>
        <v>2.37</v>
      </c>
      <c r="J160" s="298">
        <f>I160*M160</f>
        <v>85.32000000000001</v>
      </c>
      <c r="K160" s="299"/>
      <c r="L160" s="34" t="s">
        <v>18</v>
      </c>
      <c r="M160" s="58">
        <v>36</v>
      </c>
      <c r="N160" s="64"/>
      <c r="O160" s="113">
        <v>575</v>
      </c>
      <c r="P160" s="226" t="s">
        <v>297</v>
      </c>
      <c r="Q160" s="56"/>
      <c r="R160" s="56"/>
    </row>
    <row r="161" spans="1:18" s="20" customFormat="1" ht="15">
      <c r="A161" s="68">
        <v>3</v>
      </c>
      <c r="B161" s="416">
        <v>10</v>
      </c>
      <c r="C161" s="371"/>
      <c r="D161" s="298">
        <v>11.7</v>
      </c>
      <c r="E161" s="299"/>
      <c r="F161" s="328" t="s">
        <v>243</v>
      </c>
      <c r="G161" s="336"/>
      <c r="H161" s="23">
        <v>0.617</v>
      </c>
      <c r="I161" s="23">
        <f t="shared" si="17"/>
        <v>7.2189</v>
      </c>
      <c r="J161" s="298">
        <f t="shared" si="18"/>
        <v>245.4426</v>
      </c>
      <c r="K161" s="299"/>
      <c r="L161" s="34" t="s">
        <v>18</v>
      </c>
      <c r="M161" s="58">
        <v>34</v>
      </c>
      <c r="N161" s="64"/>
      <c r="O161" s="113"/>
      <c r="P161" s="184"/>
      <c r="Q161" s="56"/>
      <c r="R161" s="56"/>
    </row>
    <row r="162" spans="1:18" s="20" customFormat="1" ht="15">
      <c r="A162" s="68">
        <v>4</v>
      </c>
      <c r="B162" s="473">
        <v>12</v>
      </c>
      <c r="C162" s="412"/>
      <c r="D162" s="298">
        <v>11.7</v>
      </c>
      <c r="E162" s="299"/>
      <c r="F162" s="328" t="s">
        <v>169</v>
      </c>
      <c r="G162" s="336"/>
      <c r="H162" s="22">
        <v>0.898</v>
      </c>
      <c r="I162" s="23">
        <f t="shared" si="17"/>
        <v>10.506599999999999</v>
      </c>
      <c r="J162" s="298">
        <f t="shared" si="18"/>
        <v>346.71779999999995</v>
      </c>
      <c r="K162" s="299"/>
      <c r="L162" s="35" t="s">
        <v>22</v>
      </c>
      <c r="M162" s="58">
        <v>33</v>
      </c>
      <c r="N162" s="113"/>
      <c r="O162" s="113"/>
      <c r="P162" s="184"/>
      <c r="Q162" s="56"/>
      <c r="R162" s="56"/>
    </row>
    <row r="163" spans="1:18" s="20" customFormat="1" ht="15">
      <c r="A163" s="68">
        <v>5</v>
      </c>
      <c r="B163" s="413">
        <v>16</v>
      </c>
      <c r="C163" s="413"/>
      <c r="D163" s="317">
        <v>6</v>
      </c>
      <c r="E163" s="317"/>
      <c r="F163" s="328" t="s">
        <v>169</v>
      </c>
      <c r="G163" s="336"/>
      <c r="H163" s="22">
        <v>1.58</v>
      </c>
      <c r="I163" s="32">
        <f t="shared" si="17"/>
        <v>9.48</v>
      </c>
      <c r="J163" s="298">
        <f t="shared" si="18"/>
        <v>312.84000000000003</v>
      </c>
      <c r="K163" s="299"/>
      <c r="L163" s="37" t="s">
        <v>22</v>
      </c>
      <c r="M163" s="58">
        <v>33</v>
      </c>
      <c r="N163" s="64"/>
      <c r="O163" s="113"/>
      <c r="P163" s="184"/>
      <c r="Q163" s="56"/>
      <c r="R163" s="56"/>
    </row>
    <row r="164" spans="1:18" s="20" customFormat="1" ht="15">
      <c r="A164" s="68">
        <v>6</v>
      </c>
      <c r="B164" s="413">
        <v>18</v>
      </c>
      <c r="C164" s="413"/>
      <c r="D164" s="317">
        <v>2</v>
      </c>
      <c r="E164" s="317"/>
      <c r="F164" s="328" t="s">
        <v>169</v>
      </c>
      <c r="G164" s="336"/>
      <c r="H164" s="22">
        <v>2</v>
      </c>
      <c r="I164" s="32">
        <f t="shared" si="17"/>
        <v>4</v>
      </c>
      <c r="J164" s="298">
        <f t="shared" si="18"/>
        <v>132</v>
      </c>
      <c r="K164" s="299"/>
      <c r="L164" s="37" t="s">
        <v>177</v>
      </c>
      <c r="M164" s="58">
        <v>33</v>
      </c>
      <c r="N164" s="64">
        <v>10</v>
      </c>
      <c r="O164" s="113">
        <f>N164*I164</f>
        <v>40</v>
      </c>
      <c r="P164" s="184" t="s">
        <v>248</v>
      </c>
      <c r="Q164" s="56"/>
      <c r="R164" s="56"/>
    </row>
    <row r="165" spans="1:19" s="20" customFormat="1" ht="15">
      <c r="A165" s="68">
        <v>6</v>
      </c>
      <c r="B165" s="413">
        <v>18</v>
      </c>
      <c r="C165" s="413"/>
      <c r="D165" s="317">
        <v>6</v>
      </c>
      <c r="E165" s="317"/>
      <c r="F165" s="328" t="s">
        <v>169</v>
      </c>
      <c r="G165" s="336"/>
      <c r="H165" s="22">
        <v>2</v>
      </c>
      <c r="I165" s="32">
        <f>H165*D165</f>
        <v>12</v>
      </c>
      <c r="J165" s="298">
        <f aca="true" t="shared" si="19" ref="J165:J172">I165*M165</f>
        <v>396</v>
      </c>
      <c r="K165" s="299"/>
      <c r="L165" s="37" t="s">
        <v>177</v>
      </c>
      <c r="M165" s="58">
        <v>33</v>
      </c>
      <c r="N165" s="64">
        <v>28</v>
      </c>
      <c r="O165" s="113">
        <f>N165*I165</f>
        <v>336</v>
      </c>
      <c r="P165" s="219" t="s">
        <v>297</v>
      </c>
      <c r="Q165" s="56"/>
      <c r="R165" s="56"/>
      <c r="S165" s="20" t="s">
        <v>216</v>
      </c>
    </row>
    <row r="166" spans="1:18" s="20" customFormat="1" ht="15">
      <c r="A166" s="68">
        <v>7</v>
      </c>
      <c r="B166" s="413">
        <v>20</v>
      </c>
      <c r="C166" s="413"/>
      <c r="D166" s="317">
        <v>11.7</v>
      </c>
      <c r="E166" s="317"/>
      <c r="F166" s="328" t="s">
        <v>169</v>
      </c>
      <c r="G166" s="336"/>
      <c r="H166" s="22">
        <v>2.47</v>
      </c>
      <c r="I166" s="32">
        <f t="shared" si="17"/>
        <v>28.899</v>
      </c>
      <c r="J166" s="298">
        <f t="shared" si="19"/>
        <v>924.768</v>
      </c>
      <c r="K166" s="299"/>
      <c r="L166" s="37" t="s">
        <v>177</v>
      </c>
      <c r="M166" s="58">
        <v>32</v>
      </c>
      <c r="N166" s="64">
        <v>11</v>
      </c>
      <c r="O166" s="189">
        <f>N166*I166</f>
        <v>317.889</v>
      </c>
      <c r="P166" s="184" t="s">
        <v>248</v>
      </c>
      <c r="Q166" s="56"/>
      <c r="R166" s="56"/>
    </row>
    <row r="167" spans="1:18" s="20" customFormat="1" ht="15">
      <c r="A167" s="68">
        <v>8</v>
      </c>
      <c r="B167" s="413">
        <v>20</v>
      </c>
      <c r="C167" s="413"/>
      <c r="D167" s="414">
        <v>4.5</v>
      </c>
      <c r="E167" s="414"/>
      <c r="F167" s="328" t="s">
        <v>169</v>
      </c>
      <c r="G167" s="336"/>
      <c r="H167" s="22">
        <v>2.47</v>
      </c>
      <c r="I167" s="32">
        <f t="shared" si="17"/>
        <v>11.115</v>
      </c>
      <c r="J167" s="298">
        <f t="shared" si="19"/>
        <v>355.68</v>
      </c>
      <c r="K167" s="299"/>
      <c r="L167" s="37" t="s">
        <v>177</v>
      </c>
      <c r="M167" s="58">
        <v>32</v>
      </c>
      <c r="N167" s="64">
        <v>11</v>
      </c>
      <c r="O167" s="189">
        <f>N167*I167</f>
        <v>122.265</v>
      </c>
      <c r="P167" s="184">
        <v>42901</v>
      </c>
      <c r="Q167" s="56"/>
      <c r="R167" s="56"/>
    </row>
    <row r="168" spans="1:18" s="20" customFormat="1" ht="15">
      <c r="A168" s="68">
        <v>8</v>
      </c>
      <c r="B168" s="413">
        <v>20</v>
      </c>
      <c r="C168" s="413"/>
      <c r="D168" s="414">
        <v>11.7</v>
      </c>
      <c r="E168" s="414"/>
      <c r="F168" s="328" t="s">
        <v>169</v>
      </c>
      <c r="G168" s="336"/>
      <c r="H168" s="22">
        <v>2.47</v>
      </c>
      <c r="I168" s="32">
        <f>H168*D168</f>
        <v>28.899</v>
      </c>
      <c r="J168" s="298">
        <f t="shared" si="19"/>
        <v>924.768</v>
      </c>
      <c r="K168" s="299"/>
      <c r="L168" s="37" t="s">
        <v>177</v>
      </c>
      <c r="M168" s="58">
        <v>32</v>
      </c>
      <c r="N168" s="64">
        <v>5</v>
      </c>
      <c r="O168" s="189">
        <f aca="true" t="shared" si="20" ref="O168:O176">N168*I168</f>
        <v>144.495</v>
      </c>
      <c r="P168" s="219" t="s">
        <v>275</v>
      </c>
      <c r="Q168" s="56"/>
      <c r="R168" s="56"/>
    </row>
    <row r="169" spans="1:18" s="20" customFormat="1" ht="15">
      <c r="A169" s="68">
        <v>8</v>
      </c>
      <c r="B169" s="413">
        <v>24</v>
      </c>
      <c r="C169" s="413"/>
      <c r="D169" s="414">
        <v>2.8</v>
      </c>
      <c r="E169" s="414"/>
      <c r="F169" s="328" t="s">
        <v>169</v>
      </c>
      <c r="G169" s="336"/>
      <c r="H169" s="22">
        <v>24</v>
      </c>
      <c r="I169" s="32">
        <f>H169*D169</f>
        <v>67.19999999999999</v>
      </c>
      <c r="J169" s="298">
        <f t="shared" si="19"/>
        <v>2150.3999999999996</v>
      </c>
      <c r="K169" s="299"/>
      <c r="L169" s="37" t="s">
        <v>375</v>
      </c>
      <c r="M169" s="58">
        <v>32</v>
      </c>
      <c r="N169" s="64">
        <v>1</v>
      </c>
      <c r="O169" s="189">
        <f t="shared" si="20"/>
        <v>67.19999999999999</v>
      </c>
      <c r="P169" s="219" t="s">
        <v>357</v>
      </c>
      <c r="Q169" s="56"/>
      <c r="R169" s="56"/>
    </row>
    <row r="170" spans="1:18" s="20" customFormat="1" ht="15">
      <c r="A170" s="68">
        <v>8</v>
      </c>
      <c r="B170" s="413">
        <v>25</v>
      </c>
      <c r="C170" s="413"/>
      <c r="D170" s="414">
        <v>2</v>
      </c>
      <c r="E170" s="414"/>
      <c r="F170" s="328" t="s">
        <v>169</v>
      </c>
      <c r="G170" s="336"/>
      <c r="H170" s="22">
        <v>24</v>
      </c>
      <c r="I170" s="32">
        <f>H170*D170</f>
        <v>48</v>
      </c>
      <c r="J170" s="298">
        <f>I170*M170</f>
        <v>1536</v>
      </c>
      <c r="K170" s="299"/>
      <c r="L170" s="37" t="s">
        <v>375</v>
      </c>
      <c r="M170" s="58">
        <v>32</v>
      </c>
      <c r="N170" s="64">
        <v>32</v>
      </c>
      <c r="O170" s="189">
        <f>N170*I170</f>
        <v>1536</v>
      </c>
      <c r="P170" s="219" t="s">
        <v>384</v>
      </c>
      <c r="Q170" s="56"/>
      <c r="R170" s="56"/>
    </row>
    <row r="171" spans="1:18" s="20" customFormat="1" ht="15">
      <c r="A171" s="68">
        <v>8</v>
      </c>
      <c r="B171" s="413">
        <v>27</v>
      </c>
      <c r="C171" s="413"/>
      <c r="D171" s="414">
        <v>6</v>
      </c>
      <c r="E171" s="414"/>
      <c r="F171" s="328" t="s">
        <v>169</v>
      </c>
      <c r="G171" s="336"/>
      <c r="H171" s="22">
        <v>27.7</v>
      </c>
      <c r="I171" s="32">
        <f>H171*D171</f>
        <v>166.2</v>
      </c>
      <c r="J171" s="298">
        <f t="shared" si="19"/>
        <v>5318.4</v>
      </c>
      <c r="K171" s="299"/>
      <c r="L171" s="37" t="s">
        <v>177</v>
      </c>
      <c r="M171" s="58">
        <v>32</v>
      </c>
      <c r="N171" s="64">
        <v>1</v>
      </c>
      <c r="O171" s="189">
        <f t="shared" si="20"/>
        <v>166.2</v>
      </c>
      <c r="P171" s="219" t="s">
        <v>357</v>
      </c>
      <c r="Q171" s="56"/>
      <c r="R171" s="56"/>
    </row>
    <row r="172" spans="1:18" s="20" customFormat="1" ht="15">
      <c r="A172" s="68">
        <v>8</v>
      </c>
      <c r="B172" s="413">
        <v>27</v>
      </c>
      <c r="C172" s="413"/>
      <c r="D172" s="414">
        <v>2.5</v>
      </c>
      <c r="E172" s="414"/>
      <c r="F172" s="328" t="s">
        <v>169</v>
      </c>
      <c r="G172" s="336"/>
      <c r="H172" s="22">
        <v>28.7</v>
      </c>
      <c r="I172" s="32">
        <f>H172*D172</f>
        <v>71.75</v>
      </c>
      <c r="J172" s="298">
        <f t="shared" si="19"/>
        <v>2296</v>
      </c>
      <c r="K172" s="299"/>
      <c r="L172" s="37" t="s">
        <v>375</v>
      </c>
      <c r="M172" s="58">
        <v>32</v>
      </c>
      <c r="N172" s="64">
        <v>1</v>
      </c>
      <c r="O172" s="189">
        <f t="shared" si="20"/>
        <v>71.75</v>
      </c>
      <c r="P172" s="219" t="s">
        <v>361</v>
      </c>
      <c r="Q172" s="56"/>
      <c r="R172" s="56"/>
    </row>
    <row r="173" spans="1:16" ht="15">
      <c r="A173" s="68">
        <v>9</v>
      </c>
      <c r="B173" s="413">
        <v>32</v>
      </c>
      <c r="C173" s="413"/>
      <c r="D173" s="317">
        <v>11.7</v>
      </c>
      <c r="E173" s="317"/>
      <c r="F173" s="328" t="s">
        <v>169</v>
      </c>
      <c r="G173" s="336"/>
      <c r="H173" s="22">
        <v>6.31</v>
      </c>
      <c r="I173" s="32">
        <f t="shared" si="17"/>
        <v>73.82699999999998</v>
      </c>
      <c r="J173" s="298">
        <f t="shared" si="18"/>
        <v>2288.6369999999997</v>
      </c>
      <c r="K173" s="299"/>
      <c r="L173" s="37" t="s">
        <v>178</v>
      </c>
      <c r="M173" s="58">
        <v>31</v>
      </c>
      <c r="N173" s="64">
        <v>15</v>
      </c>
      <c r="O173" s="189">
        <f t="shared" si="20"/>
        <v>1107.4049999999997</v>
      </c>
      <c r="P173" s="219" t="s">
        <v>275</v>
      </c>
    </row>
    <row r="174" spans="1:15" ht="15">
      <c r="A174" s="68">
        <v>10</v>
      </c>
      <c r="B174" s="415">
        <v>32</v>
      </c>
      <c r="C174" s="415"/>
      <c r="D174" s="318">
        <v>3</v>
      </c>
      <c r="E174" s="318"/>
      <c r="F174" s="298" t="s">
        <v>169</v>
      </c>
      <c r="G174" s="299"/>
      <c r="H174" s="47">
        <v>6.31</v>
      </c>
      <c r="I174" s="45">
        <f t="shared" si="17"/>
        <v>18.93</v>
      </c>
      <c r="J174" s="298">
        <f t="shared" si="18"/>
        <v>586.83</v>
      </c>
      <c r="K174" s="299"/>
      <c r="L174" s="37" t="s">
        <v>178</v>
      </c>
      <c r="M174" s="58">
        <v>31</v>
      </c>
      <c r="N174" s="64">
        <v>10</v>
      </c>
      <c r="O174" s="189">
        <f t="shared" si="20"/>
        <v>189.3</v>
      </c>
    </row>
    <row r="175" spans="1:16" ht="15">
      <c r="A175" s="68">
        <v>10</v>
      </c>
      <c r="B175" s="415">
        <v>32</v>
      </c>
      <c r="C175" s="415"/>
      <c r="D175" s="318">
        <v>11.7</v>
      </c>
      <c r="E175" s="318"/>
      <c r="F175" s="298" t="s">
        <v>169</v>
      </c>
      <c r="G175" s="299"/>
      <c r="H175" s="47">
        <v>6.31</v>
      </c>
      <c r="I175" s="45">
        <f>H175*D175</f>
        <v>73.82699999999998</v>
      </c>
      <c r="J175" s="298">
        <f>I175*M175</f>
        <v>2288.6369999999997</v>
      </c>
      <c r="K175" s="299"/>
      <c r="L175" s="37" t="s">
        <v>178</v>
      </c>
      <c r="M175" s="58">
        <v>31</v>
      </c>
      <c r="N175" s="64">
        <v>14</v>
      </c>
      <c r="O175" s="189">
        <f t="shared" si="20"/>
        <v>1033.5779999999997</v>
      </c>
      <c r="P175" s="219" t="s">
        <v>275</v>
      </c>
    </row>
    <row r="176" spans="1:16" ht="15">
      <c r="A176" s="68">
        <v>10</v>
      </c>
      <c r="B176" s="415">
        <v>40</v>
      </c>
      <c r="C176" s="415"/>
      <c r="D176" s="318">
        <v>11.7</v>
      </c>
      <c r="E176" s="318"/>
      <c r="F176" s="298" t="s">
        <v>169</v>
      </c>
      <c r="G176" s="299"/>
      <c r="H176" s="47">
        <v>9.87</v>
      </c>
      <c r="I176" s="45">
        <f>H176*D176</f>
        <v>115.47899999999998</v>
      </c>
      <c r="J176" s="298">
        <f>I176*M176</f>
        <v>3579.8489999999997</v>
      </c>
      <c r="K176" s="299"/>
      <c r="L176" s="37" t="s">
        <v>178</v>
      </c>
      <c r="M176" s="58">
        <v>31</v>
      </c>
      <c r="N176" s="64">
        <v>10</v>
      </c>
      <c r="O176" s="189">
        <f t="shared" si="20"/>
        <v>1154.79</v>
      </c>
      <c r="P176" s="219" t="s">
        <v>275</v>
      </c>
    </row>
    <row r="177" spans="1:16" ht="16.5" thickBot="1">
      <c r="A177" s="351" t="s">
        <v>127</v>
      </c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  <c r="L177" s="208"/>
      <c r="M177" s="208"/>
      <c r="N177" s="208"/>
      <c r="O177" s="208"/>
      <c r="P177" s="220"/>
    </row>
    <row r="178" spans="1:16" ht="15">
      <c r="A178" s="209">
        <v>1</v>
      </c>
      <c r="B178" s="459">
        <v>6.5</v>
      </c>
      <c r="C178" s="459"/>
      <c r="D178" s="357" t="s">
        <v>35</v>
      </c>
      <c r="E178" s="358"/>
      <c r="F178" s="478" t="s">
        <v>36</v>
      </c>
      <c r="G178" s="479"/>
      <c r="H178" s="210">
        <v>0.27</v>
      </c>
      <c r="I178" s="210">
        <v>1500</v>
      </c>
      <c r="J178" s="357" t="s">
        <v>37</v>
      </c>
      <c r="K178" s="358"/>
      <c r="L178" s="211" t="s">
        <v>38</v>
      </c>
      <c r="M178" s="212">
        <v>38</v>
      </c>
      <c r="N178" s="213"/>
      <c r="O178" s="214">
        <v>0.4</v>
      </c>
      <c r="P178" s="180"/>
    </row>
    <row r="179" spans="1:16" ht="15">
      <c r="A179" s="126">
        <v>2</v>
      </c>
      <c r="B179" s="374">
        <v>6</v>
      </c>
      <c r="C179" s="374"/>
      <c r="D179" s="330">
        <v>6</v>
      </c>
      <c r="E179" s="331"/>
      <c r="F179" s="332" t="s">
        <v>36</v>
      </c>
      <c r="G179" s="333"/>
      <c r="H179" s="23">
        <v>0.34</v>
      </c>
      <c r="I179" s="23">
        <f>H179*D179</f>
        <v>2.04</v>
      </c>
      <c r="J179" s="320">
        <f>I179*M179</f>
        <v>77.52</v>
      </c>
      <c r="K179" s="321" t="s">
        <v>39</v>
      </c>
      <c r="L179" s="34" t="s">
        <v>38</v>
      </c>
      <c r="M179" s="58">
        <v>38</v>
      </c>
      <c r="N179" s="64">
        <f>O179/I179</f>
        <v>286.7647058823529</v>
      </c>
      <c r="O179" s="179">
        <v>585</v>
      </c>
      <c r="P179" s="226" t="s">
        <v>293</v>
      </c>
    </row>
    <row r="180" spans="1:16" ht="15">
      <c r="A180" s="126">
        <v>2</v>
      </c>
      <c r="B180" s="374">
        <v>8</v>
      </c>
      <c r="C180" s="374"/>
      <c r="D180" s="330">
        <v>6</v>
      </c>
      <c r="E180" s="331"/>
      <c r="F180" s="332" t="s">
        <v>36</v>
      </c>
      <c r="G180" s="333"/>
      <c r="H180" s="23">
        <v>0.34</v>
      </c>
      <c r="I180" s="23">
        <f>H180*D180</f>
        <v>2.04</v>
      </c>
      <c r="J180" s="320">
        <f aca="true" t="shared" si="21" ref="J180:J207">I180*M180</f>
        <v>91.8</v>
      </c>
      <c r="K180" s="321" t="s">
        <v>39</v>
      </c>
      <c r="L180" s="34" t="s">
        <v>38</v>
      </c>
      <c r="M180" s="58">
        <v>45</v>
      </c>
      <c r="N180" s="64">
        <v>115</v>
      </c>
      <c r="O180" s="179">
        <f aca="true" t="shared" si="22" ref="O180:O187">N180*I180</f>
        <v>234.6</v>
      </c>
      <c r="P180" s="184" t="s">
        <v>248</v>
      </c>
    </row>
    <row r="181" spans="1:16" ht="15">
      <c r="A181" s="126">
        <v>2</v>
      </c>
      <c r="B181" s="374">
        <v>10</v>
      </c>
      <c r="C181" s="374"/>
      <c r="D181" s="330">
        <v>6</v>
      </c>
      <c r="E181" s="331"/>
      <c r="F181" s="332" t="s">
        <v>36</v>
      </c>
      <c r="G181" s="333"/>
      <c r="H181" s="23">
        <v>0.62</v>
      </c>
      <c r="I181" s="23">
        <f>H181*D181</f>
        <v>3.7199999999999998</v>
      </c>
      <c r="J181" s="320">
        <f aca="true" t="shared" si="23" ref="J181:J190">I181*M181</f>
        <v>167.39999999999998</v>
      </c>
      <c r="K181" s="321" t="s">
        <v>39</v>
      </c>
      <c r="L181" s="34" t="s">
        <v>38</v>
      </c>
      <c r="M181" s="58">
        <v>45</v>
      </c>
      <c r="N181" s="64">
        <v>30</v>
      </c>
      <c r="O181" s="179">
        <v>545</v>
      </c>
      <c r="P181" s="219" t="s">
        <v>275</v>
      </c>
    </row>
    <row r="182" spans="1:16" ht="15">
      <c r="A182" s="126">
        <v>5</v>
      </c>
      <c r="B182" s="293">
        <v>12</v>
      </c>
      <c r="C182" s="293"/>
      <c r="D182" s="330">
        <v>12</v>
      </c>
      <c r="E182" s="331"/>
      <c r="F182" s="332" t="s">
        <v>36</v>
      </c>
      <c r="G182" s="333"/>
      <c r="H182" s="22">
        <v>0.897</v>
      </c>
      <c r="I182" s="23">
        <f aca="true" t="shared" si="24" ref="I182:I190">H182*D182</f>
        <v>10.764</v>
      </c>
      <c r="J182" s="320">
        <f t="shared" si="23"/>
        <v>376.73999999999995</v>
      </c>
      <c r="K182" s="321" t="s">
        <v>54</v>
      </c>
      <c r="L182" s="35" t="s">
        <v>18</v>
      </c>
      <c r="M182" s="58">
        <v>35</v>
      </c>
      <c r="N182" s="64">
        <v>29</v>
      </c>
      <c r="O182" s="179">
        <f t="shared" si="22"/>
        <v>312.156</v>
      </c>
      <c r="P182" s="184" t="s">
        <v>248</v>
      </c>
    </row>
    <row r="183" spans="1:16" ht="15">
      <c r="A183" s="126">
        <v>5</v>
      </c>
      <c r="B183" s="293">
        <v>12</v>
      </c>
      <c r="C183" s="293"/>
      <c r="D183" s="330">
        <v>12</v>
      </c>
      <c r="E183" s="331"/>
      <c r="F183" s="332" t="s">
        <v>36</v>
      </c>
      <c r="G183" s="333"/>
      <c r="H183" s="22">
        <v>0.897</v>
      </c>
      <c r="I183" s="23">
        <f>H183*D183</f>
        <v>10.764</v>
      </c>
      <c r="J183" s="320">
        <f>I183*M183</f>
        <v>376.73999999999995</v>
      </c>
      <c r="K183" s="321" t="s">
        <v>54</v>
      </c>
      <c r="L183" s="35" t="s">
        <v>18</v>
      </c>
      <c r="M183" s="58">
        <v>35</v>
      </c>
      <c r="N183" s="64">
        <v>30</v>
      </c>
      <c r="O183" s="179">
        <f t="shared" si="22"/>
        <v>322.91999999999996</v>
      </c>
      <c r="P183" s="219" t="s">
        <v>275</v>
      </c>
    </row>
    <row r="184" spans="1:16" ht="15">
      <c r="A184" s="126">
        <v>5</v>
      </c>
      <c r="B184" s="293">
        <v>16</v>
      </c>
      <c r="C184" s="293"/>
      <c r="D184" s="330">
        <v>6</v>
      </c>
      <c r="E184" s="331"/>
      <c r="F184" s="332" t="s">
        <v>88</v>
      </c>
      <c r="G184" s="333"/>
      <c r="H184" s="22">
        <v>0.897</v>
      </c>
      <c r="I184" s="23">
        <f t="shared" si="24"/>
        <v>5.382</v>
      </c>
      <c r="J184" s="320">
        <f t="shared" si="23"/>
        <v>188.36999999999998</v>
      </c>
      <c r="K184" s="321" t="s">
        <v>54</v>
      </c>
      <c r="L184" s="35" t="s">
        <v>18</v>
      </c>
      <c r="M184" s="58">
        <v>35</v>
      </c>
      <c r="N184" s="64">
        <v>8</v>
      </c>
      <c r="O184" s="179">
        <f t="shared" si="22"/>
        <v>43.056</v>
      </c>
      <c r="P184" s="219">
        <v>42901</v>
      </c>
    </row>
    <row r="185" spans="1:16" ht="15">
      <c r="A185" s="126">
        <v>5</v>
      </c>
      <c r="B185" s="293">
        <v>16</v>
      </c>
      <c r="C185" s="293"/>
      <c r="D185" s="330">
        <v>11.7</v>
      </c>
      <c r="E185" s="331"/>
      <c r="F185" s="332" t="s">
        <v>281</v>
      </c>
      <c r="G185" s="333"/>
      <c r="H185" s="22">
        <v>0.897</v>
      </c>
      <c r="I185" s="23">
        <f>H185*D185</f>
        <v>10.4949</v>
      </c>
      <c r="J185" s="320">
        <f>I185*M185</f>
        <v>367.32149999999996</v>
      </c>
      <c r="K185" s="321" t="s">
        <v>54</v>
      </c>
      <c r="L185" s="35" t="s">
        <v>18</v>
      </c>
      <c r="M185" s="58">
        <v>35</v>
      </c>
      <c r="N185" s="64">
        <v>3</v>
      </c>
      <c r="O185" s="179">
        <f t="shared" si="22"/>
        <v>31.484699999999997</v>
      </c>
      <c r="P185" s="219" t="s">
        <v>275</v>
      </c>
    </row>
    <row r="186" spans="1:16" ht="15">
      <c r="A186" s="126">
        <v>5</v>
      </c>
      <c r="B186" s="293">
        <v>16</v>
      </c>
      <c r="C186" s="293"/>
      <c r="D186" s="330">
        <v>6</v>
      </c>
      <c r="E186" s="331"/>
      <c r="F186" s="332" t="s">
        <v>281</v>
      </c>
      <c r="G186" s="333"/>
      <c r="H186" s="22">
        <v>0.897</v>
      </c>
      <c r="I186" s="23">
        <f>H186*D186</f>
        <v>5.382</v>
      </c>
      <c r="J186" s="320">
        <f>I186*M186</f>
        <v>188.36999999999998</v>
      </c>
      <c r="K186" s="321" t="s">
        <v>54</v>
      </c>
      <c r="L186" s="35" t="s">
        <v>18</v>
      </c>
      <c r="M186" s="58">
        <v>35</v>
      </c>
      <c r="N186" s="64">
        <v>2</v>
      </c>
      <c r="O186" s="179">
        <f t="shared" si="22"/>
        <v>10.764</v>
      </c>
      <c r="P186" s="219" t="s">
        <v>357</v>
      </c>
    </row>
    <row r="187" spans="1:16" ht="15">
      <c r="A187" s="126">
        <v>5</v>
      </c>
      <c r="B187" s="293">
        <v>18</v>
      </c>
      <c r="C187" s="293"/>
      <c r="D187" s="330">
        <v>6.7</v>
      </c>
      <c r="E187" s="331"/>
      <c r="F187" s="332" t="s">
        <v>88</v>
      </c>
      <c r="G187" s="333"/>
      <c r="H187" s="22">
        <v>0.897</v>
      </c>
      <c r="I187" s="23">
        <f t="shared" si="24"/>
        <v>6.0099</v>
      </c>
      <c r="J187" s="320">
        <f t="shared" si="23"/>
        <v>210.3465</v>
      </c>
      <c r="K187" s="321" t="s">
        <v>54</v>
      </c>
      <c r="L187" s="35" t="s">
        <v>18</v>
      </c>
      <c r="M187" s="58">
        <v>35</v>
      </c>
      <c r="N187" s="64">
        <v>1</v>
      </c>
      <c r="O187" s="179">
        <f t="shared" si="22"/>
        <v>6.0099</v>
      </c>
      <c r="P187" s="184">
        <v>42901</v>
      </c>
    </row>
    <row r="188" spans="1:16" ht="15">
      <c r="A188" s="126">
        <v>5</v>
      </c>
      <c r="B188" s="293">
        <v>20</v>
      </c>
      <c r="C188" s="293"/>
      <c r="D188" s="330">
        <v>6</v>
      </c>
      <c r="E188" s="331"/>
      <c r="F188" s="332" t="s">
        <v>36</v>
      </c>
      <c r="G188" s="333"/>
      <c r="H188" s="22">
        <v>0.897</v>
      </c>
      <c r="I188" s="23">
        <f t="shared" si="24"/>
        <v>5.382</v>
      </c>
      <c r="J188" s="320">
        <f t="shared" si="23"/>
        <v>188.36999999999998</v>
      </c>
      <c r="K188" s="321" t="s">
        <v>54</v>
      </c>
      <c r="L188" s="35" t="s">
        <v>18</v>
      </c>
      <c r="M188" s="58">
        <v>35</v>
      </c>
      <c r="N188" s="64">
        <v>2</v>
      </c>
      <c r="O188" s="104">
        <v>0.2</v>
      </c>
      <c r="P188" s="184">
        <v>42902</v>
      </c>
    </row>
    <row r="189" spans="1:16" ht="15">
      <c r="A189" s="126"/>
      <c r="B189" s="294">
        <v>24</v>
      </c>
      <c r="C189" s="476"/>
      <c r="D189" s="330">
        <v>6</v>
      </c>
      <c r="E189" s="331"/>
      <c r="F189" s="320" t="s">
        <v>269</v>
      </c>
      <c r="G189" s="321"/>
      <c r="H189" s="22">
        <v>3.55</v>
      </c>
      <c r="I189" s="23">
        <f t="shared" si="24"/>
        <v>21.299999999999997</v>
      </c>
      <c r="J189" s="320">
        <f>I189*M189</f>
        <v>1597.4999999999998</v>
      </c>
      <c r="K189" s="321" t="s">
        <v>55</v>
      </c>
      <c r="L189" s="35"/>
      <c r="M189" s="58">
        <v>75</v>
      </c>
      <c r="N189" s="64">
        <v>10</v>
      </c>
      <c r="O189" s="104">
        <f>N189*I189</f>
        <v>212.99999999999997</v>
      </c>
      <c r="P189" s="184"/>
    </row>
    <row r="190" spans="1:16" ht="15">
      <c r="A190" s="126">
        <v>6</v>
      </c>
      <c r="B190" s="293">
        <v>25</v>
      </c>
      <c r="C190" s="293"/>
      <c r="D190" s="330">
        <v>6</v>
      </c>
      <c r="E190" s="331"/>
      <c r="F190" s="332" t="s">
        <v>36</v>
      </c>
      <c r="G190" s="333"/>
      <c r="H190" s="22">
        <v>3.85</v>
      </c>
      <c r="I190" s="23">
        <f t="shared" si="24"/>
        <v>23.1</v>
      </c>
      <c r="J190" s="320">
        <f t="shared" si="23"/>
        <v>808.5</v>
      </c>
      <c r="K190" s="321" t="s">
        <v>54</v>
      </c>
      <c r="L190" s="35" t="s">
        <v>18</v>
      </c>
      <c r="M190" s="58">
        <v>35</v>
      </c>
      <c r="N190" s="188"/>
      <c r="O190" s="104"/>
      <c r="P190" s="184"/>
    </row>
    <row r="191" spans="1:18" s="19" customFormat="1" ht="15">
      <c r="A191" s="126">
        <v>6</v>
      </c>
      <c r="B191" s="412">
        <v>28</v>
      </c>
      <c r="C191" s="412"/>
      <c r="D191" s="320">
        <v>3.6</v>
      </c>
      <c r="E191" s="321"/>
      <c r="F191" s="332" t="s">
        <v>36</v>
      </c>
      <c r="G191" s="333"/>
      <c r="H191" s="22">
        <v>4.83</v>
      </c>
      <c r="I191" s="23">
        <f aca="true" t="shared" si="25" ref="I191:I223">H191*D191</f>
        <v>17.388</v>
      </c>
      <c r="J191" s="320">
        <f t="shared" si="21"/>
        <v>608.58</v>
      </c>
      <c r="K191" s="321" t="s">
        <v>54</v>
      </c>
      <c r="L191" s="35" t="s">
        <v>18</v>
      </c>
      <c r="M191" s="58">
        <v>35</v>
      </c>
      <c r="N191" s="64">
        <v>1</v>
      </c>
      <c r="O191" s="104">
        <f aca="true" t="shared" si="26" ref="O191:O224">N191*I191</f>
        <v>17.388</v>
      </c>
      <c r="P191" s="184">
        <v>42901</v>
      </c>
      <c r="Q191" s="55"/>
      <c r="R191" s="55"/>
    </row>
    <row r="192" spans="1:18" s="1" customFormat="1" ht="15">
      <c r="A192" s="126">
        <v>6</v>
      </c>
      <c r="B192" s="293">
        <v>28</v>
      </c>
      <c r="C192" s="293"/>
      <c r="D192" s="330">
        <v>6</v>
      </c>
      <c r="E192" s="331"/>
      <c r="F192" s="332" t="s">
        <v>36</v>
      </c>
      <c r="G192" s="333"/>
      <c r="H192" s="22">
        <v>4.83</v>
      </c>
      <c r="I192" s="23">
        <f>H192*D192</f>
        <v>28.98</v>
      </c>
      <c r="J192" s="320">
        <f>I192*M192</f>
        <v>1014.3000000000001</v>
      </c>
      <c r="K192" s="321" t="s">
        <v>54</v>
      </c>
      <c r="L192" s="35" t="s">
        <v>18</v>
      </c>
      <c r="M192" s="58">
        <v>35</v>
      </c>
      <c r="N192" s="64">
        <v>3</v>
      </c>
      <c r="O192" s="104">
        <f>N192*I192</f>
        <v>86.94</v>
      </c>
      <c r="P192" s="184">
        <v>42901</v>
      </c>
      <c r="Q192" s="50"/>
      <c r="R192" s="50"/>
    </row>
    <row r="193" spans="1:18" s="20" customFormat="1" ht="15">
      <c r="A193" s="215">
        <v>7</v>
      </c>
      <c r="B193" s="293">
        <v>30</v>
      </c>
      <c r="C193" s="293"/>
      <c r="D193" s="330">
        <v>1</v>
      </c>
      <c r="E193" s="331"/>
      <c r="F193" s="332" t="s">
        <v>36</v>
      </c>
      <c r="G193" s="333"/>
      <c r="H193" s="22">
        <v>5.55</v>
      </c>
      <c r="I193" s="23">
        <f t="shared" si="25"/>
        <v>5.55</v>
      </c>
      <c r="J193" s="320">
        <f t="shared" si="21"/>
        <v>194.25</v>
      </c>
      <c r="K193" s="321" t="s">
        <v>54</v>
      </c>
      <c r="L193" s="35" t="s">
        <v>18</v>
      </c>
      <c r="M193" s="58">
        <v>35</v>
      </c>
      <c r="N193" s="64">
        <v>21</v>
      </c>
      <c r="O193" s="104">
        <f t="shared" si="26"/>
        <v>116.55</v>
      </c>
      <c r="P193" s="196">
        <v>42901</v>
      </c>
      <c r="Q193" s="56"/>
      <c r="R193" s="56"/>
    </row>
    <row r="194" spans="1:18" s="20" customFormat="1" ht="15">
      <c r="A194" s="215">
        <v>7</v>
      </c>
      <c r="B194" s="293">
        <v>30</v>
      </c>
      <c r="C194" s="293"/>
      <c r="D194" s="330">
        <v>6</v>
      </c>
      <c r="E194" s="331"/>
      <c r="F194" s="332" t="s">
        <v>36</v>
      </c>
      <c r="G194" s="333"/>
      <c r="H194" s="22">
        <v>5.55</v>
      </c>
      <c r="I194" s="23">
        <f>H194*D194</f>
        <v>33.3</v>
      </c>
      <c r="J194" s="320">
        <f>I194*M194</f>
        <v>1165.5</v>
      </c>
      <c r="K194" s="321" t="s">
        <v>54</v>
      </c>
      <c r="L194" s="35" t="s">
        <v>18</v>
      </c>
      <c r="M194" s="58">
        <v>35</v>
      </c>
      <c r="N194" s="64">
        <v>3</v>
      </c>
      <c r="O194" s="104">
        <f>N194*I194</f>
        <v>99.89999999999999</v>
      </c>
      <c r="P194" s="184">
        <v>42901</v>
      </c>
      <c r="Q194" s="56"/>
      <c r="R194" s="56"/>
    </row>
    <row r="195" spans="1:18" s="20" customFormat="1" ht="15">
      <c r="A195" s="126">
        <v>8</v>
      </c>
      <c r="B195" s="412">
        <v>32</v>
      </c>
      <c r="C195" s="412"/>
      <c r="D195" s="320">
        <v>4.48</v>
      </c>
      <c r="E195" s="321"/>
      <c r="F195" s="332" t="s">
        <v>36</v>
      </c>
      <c r="G195" s="333"/>
      <c r="H195" s="22">
        <v>6.31</v>
      </c>
      <c r="I195" s="23">
        <f t="shared" si="25"/>
        <v>28.268800000000002</v>
      </c>
      <c r="J195" s="320">
        <f t="shared" si="21"/>
        <v>989.4080000000001</v>
      </c>
      <c r="K195" s="321" t="s">
        <v>54</v>
      </c>
      <c r="L195" s="35" t="s">
        <v>18</v>
      </c>
      <c r="M195" s="58">
        <v>35</v>
      </c>
      <c r="N195" s="64">
        <v>1</v>
      </c>
      <c r="O195" s="104">
        <f t="shared" si="26"/>
        <v>28.268800000000002</v>
      </c>
      <c r="P195" s="196">
        <v>42901</v>
      </c>
      <c r="Q195" s="56"/>
      <c r="R195" s="56"/>
    </row>
    <row r="196" spans="1:18" s="20" customFormat="1" ht="15">
      <c r="A196" s="126">
        <v>9</v>
      </c>
      <c r="B196" s="412">
        <v>35</v>
      </c>
      <c r="C196" s="412"/>
      <c r="D196" s="320">
        <v>2.45</v>
      </c>
      <c r="E196" s="321"/>
      <c r="F196" s="332" t="s">
        <v>129</v>
      </c>
      <c r="G196" s="333"/>
      <c r="H196" s="22">
        <v>7.55</v>
      </c>
      <c r="I196" s="23">
        <f t="shared" si="25"/>
        <v>18.497500000000002</v>
      </c>
      <c r="J196" s="320">
        <f t="shared" si="21"/>
        <v>0</v>
      </c>
      <c r="K196" s="321" t="s">
        <v>55</v>
      </c>
      <c r="L196" s="35" t="s">
        <v>18</v>
      </c>
      <c r="M196" s="58"/>
      <c r="N196" s="63">
        <v>2</v>
      </c>
      <c r="O196" s="104">
        <f t="shared" si="26"/>
        <v>36.995000000000005</v>
      </c>
      <c r="P196" s="196">
        <v>42901</v>
      </c>
      <c r="Q196" s="56"/>
      <c r="R196" s="56"/>
    </row>
    <row r="197" spans="1:18" s="20" customFormat="1" ht="15" customHeight="1">
      <c r="A197" s="215">
        <v>10</v>
      </c>
      <c r="B197" s="412">
        <v>35</v>
      </c>
      <c r="C197" s="412"/>
      <c r="D197" s="320">
        <v>0.65</v>
      </c>
      <c r="E197" s="321"/>
      <c r="F197" s="332" t="s">
        <v>130</v>
      </c>
      <c r="G197" s="333"/>
      <c r="H197" s="22">
        <v>7.55</v>
      </c>
      <c r="I197" s="23">
        <f t="shared" si="25"/>
        <v>4.9075</v>
      </c>
      <c r="J197" s="320">
        <f t="shared" si="21"/>
        <v>1864.85</v>
      </c>
      <c r="K197" s="321" t="s">
        <v>56</v>
      </c>
      <c r="L197" s="35" t="s">
        <v>22</v>
      </c>
      <c r="M197" s="58">
        <v>380</v>
      </c>
      <c r="N197" s="113">
        <v>1</v>
      </c>
      <c r="O197" s="104">
        <f t="shared" si="26"/>
        <v>4.9075</v>
      </c>
      <c r="P197" s="184">
        <v>42901</v>
      </c>
      <c r="Q197" s="56"/>
      <c r="R197" s="56"/>
    </row>
    <row r="198" spans="1:18" s="20" customFormat="1" ht="15" customHeight="1">
      <c r="A198" s="126">
        <v>11</v>
      </c>
      <c r="B198" s="412">
        <v>36</v>
      </c>
      <c r="C198" s="412"/>
      <c r="D198" s="320">
        <v>5.8</v>
      </c>
      <c r="E198" s="321"/>
      <c r="F198" s="332" t="s">
        <v>128</v>
      </c>
      <c r="G198" s="333"/>
      <c r="H198" s="22">
        <v>7.99</v>
      </c>
      <c r="I198" s="23">
        <f t="shared" si="25"/>
        <v>46.342</v>
      </c>
      <c r="J198" s="320">
        <f t="shared" si="21"/>
        <v>1946.364</v>
      </c>
      <c r="K198" s="321" t="s">
        <v>57</v>
      </c>
      <c r="L198" s="35" t="s">
        <v>22</v>
      </c>
      <c r="M198" s="58">
        <v>42</v>
      </c>
      <c r="N198" s="113">
        <v>2</v>
      </c>
      <c r="O198" s="104">
        <f t="shared" si="26"/>
        <v>92.684</v>
      </c>
      <c r="P198" s="196">
        <v>42901</v>
      </c>
      <c r="Q198" s="56"/>
      <c r="R198" s="56"/>
    </row>
    <row r="199" spans="1:18" s="19" customFormat="1" ht="15">
      <c r="A199" s="126">
        <v>12</v>
      </c>
      <c r="B199" s="371">
        <v>40</v>
      </c>
      <c r="C199" s="371"/>
      <c r="D199" s="320">
        <v>5</v>
      </c>
      <c r="E199" s="321"/>
      <c r="F199" s="334" t="s">
        <v>128</v>
      </c>
      <c r="G199" s="334"/>
      <c r="H199" s="29">
        <v>9.86</v>
      </c>
      <c r="I199" s="23">
        <f t="shared" si="25"/>
        <v>49.3</v>
      </c>
      <c r="J199" s="320">
        <f t="shared" si="21"/>
        <v>2070.6</v>
      </c>
      <c r="K199" s="321" t="s">
        <v>58</v>
      </c>
      <c r="L199" s="34" t="s">
        <v>22</v>
      </c>
      <c r="M199" s="58">
        <v>42</v>
      </c>
      <c r="N199" s="64">
        <v>4</v>
      </c>
      <c r="O199" s="104">
        <f t="shared" si="26"/>
        <v>197.2</v>
      </c>
      <c r="P199" s="196">
        <v>42901</v>
      </c>
      <c r="Q199" s="55"/>
      <c r="R199" s="55"/>
    </row>
    <row r="200" spans="1:16" ht="15">
      <c r="A200" s="126">
        <v>12</v>
      </c>
      <c r="B200" s="374">
        <v>40</v>
      </c>
      <c r="C200" s="374"/>
      <c r="D200" s="330">
        <v>4</v>
      </c>
      <c r="E200" s="331"/>
      <c r="F200" s="334" t="s">
        <v>128</v>
      </c>
      <c r="G200" s="334"/>
      <c r="H200" s="29">
        <v>9.86</v>
      </c>
      <c r="I200" s="23">
        <f>H200*D200</f>
        <v>39.44</v>
      </c>
      <c r="J200" s="320">
        <f>I200*M200</f>
        <v>1656.48</v>
      </c>
      <c r="K200" s="321" t="s">
        <v>58</v>
      </c>
      <c r="L200" s="34" t="s">
        <v>22</v>
      </c>
      <c r="M200" s="58">
        <v>42</v>
      </c>
      <c r="N200" s="64">
        <v>1</v>
      </c>
      <c r="O200" s="104">
        <f>N200*I200</f>
        <v>39.44</v>
      </c>
      <c r="P200" s="184">
        <v>42901</v>
      </c>
    </row>
    <row r="201" spans="1:16" ht="15">
      <c r="A201" s="215">
        <v>13</v>
      </c>
      <c r="B201" s="371">
        <v>40</v>
      </c>
      <c r="C201" s="371"/>
      <c r="D201" s="320">
        <v>4.8</v>
      </c>
      <c r="E201" s="321"/>
      <c r="F201" s="334" t="s">
        <v>131</v>
      </c>
      <c r="G201" s="334"/>
      <c r="H201" s="29">
        <v>9.86</v>
      </c>
      <c r="I201" s="23">
        <f t="shared" si="25"/>
        <v>47.327999999999996</v>
      </c>
      <c r="J201" s="320">
        <f t="shared" si="21"/>
        <v>1987.7759999999998</v>
      </c>
      <c r="K201" s="321" t="s">
        <v>58</v>
      </c>
      <c r="L201" s="34" t="s">
        <v>22</v>
      </c>
      <c r="M201" s="58">
        <v>42</v>
      </c>
      <c r="N201" s="64">
        <v>1</v>
      </c>
      <c r="O201" s="104">
        <f t="shared" si="26"/>
        <v>47.327999999999996</v>
      </c>
      <c r="P201" s="184">
        <v>42901</v>
      </c>
    </row>
    <row r="202" spans="1:16" ht="15">
      <c r="A202" s="126">
        <v>14</v>
      </c>
      <c r="B202" s="371">
        <v>40</v>
      </c>
      <c r="C202" s="371"/>
      <c r="D202" s="320">
        <v>3.68</v>
      </c>
      <c r="E202" s="321"/>
      <c r="F202" s="334" t="s">
        <v>132</v>
      </c>
      <c r="G202" s="334"/>
      <c r="H202" s="29">
        <v>9.86</v>
      </c>
      <c r="I202" s="23">
        <f t="shared" si="25"/>
        <v>36.2848</v>
      </c>
      <c r="J202" s="320">
        <f t="shared" si="21"/>
        <v>9071.199999999999</v>
      </c>
      <c r="K202" s="321" t="s">
        <v>58</v>
      </c>
      <c r="L202" s="34" t="s">
        <v>22</v>
      </c>
      <c r="M202" s="58">
        <v>250</v>
      </c>
      <c r="N202" s="64">
        <v>1</v>
      </c>
      <c r="O202" s="104">
        <f t="shared" si="26"/>
        <v>36.2848</v>
      </c>
      <c r="P202" s="196">
        <v>42901</v>
      </c>
    </row>
    <row r="203" spans="1:18" s="20" customFormat="1" ht="15" customHeight="1">
      <c r="A203" s="126">
        <v>15</v>
      </c>
      <c r="B203" s="371">
        <v>42</v>
      </c>
      <c r="C203" s="371"/>
      <c r="D203" s="320">
        <v>0.8</v>
      </c>
      <c r="E203" s="321"/>
      <c r="F203" s="334" t="s">
        <v>128</v>
      </c>
      <c r="G203" s="334"/>
      <c r="H203" s="29">
        <v>10.87</v>
      </c>
      <c r="I203" s="23">
        <f t="shared" si="25"/>
        <v>8.696</v>
      </c>
      <c r="J203" s="320">
        <f t="shared" si="21"/>
        <v>365.23199999999997</v>
      </c>
      <c r="K203" s="321" t="s">
        <v>58</v>
      </c>
      <c r="L203" s="34" t="s">
        <v>22</v>
      </c>
      <c r="M203" s="58">
        <v>42</v>
      </c>
      <c r="N203" s="64">
        <v>55</v>
      </c>
      <c r="O203" s="104">
        <f t="shared" si="26"/>
        <v>478.28</v>
      </c>
      <c r="P203" s="180"/>
      <c r="Q203" s="56"/>
      <c r="R203" s="56"/>
    </row>
    <row r="204" spans="1:16" ht="15" customHeight="1">
      <c r="A204" s="215">
        <v>16</v>
      </c>
      <c r="B204" s="371">
        <v>45</v>
      </c>
      <c r="C204" s="371"/>
      <c r="D204" s="320">
        <v>2.9</v>
      </c>
      <c r="E204" s="321"/>
      <c r="F204" s="334" t="s">
        <v>89</v>
      </c>
      <c r="G204" s="334"/>
      <c r="H204" s="29">
        <v>12.48</v>
      </c>
      <c r="I204" s="23">
        <f t="shared" si="25"/>
        <v>36.192</v>
      </c>
      <c r="J204" s="320">
        <f t="shared" si="21"/>
        <v>1881.984</v>
      </c>
      <c r="K204" s="321" t="s">
        <v>58</v>
      </c>
      <c r="L204" s="34" t="s">
        <v>22</v>
      </c>
      <c r="M204" s="58">
        <v>52</v>
      </c>
      <c r="N204" s="64">
        <v>3</v>
      </c>
      <c r="O204" s="104">
        <f t="shared" si="26"/>
        <v>108.576</v>
      </c>
      <c r="P204" s="196">
        <v>42901</v>
      </c>
    </row>
    <row r="205" spans="1:16" ht="15">
      <c r="A205" s="126">
        <v>17</v>
      </c>
      <c r="B205" s="371">
        <v>45</v>
      </c>
      <c r="C205" s="371"/>
      <c r="D205" s="320">
        <v>1.9</v>
      </c>
      <c r="E205" s="321"/>
      <c r="F205" s="334" t="s">
        <v>128</v>
      </c>
      <c r="G205" s="334"/>
      <c r="H205" s="29">
        <v>12.48</v>
      </c>
      <c r="I205" s="23">
        <f t="shared" si="25"/>
        <v>23.712</v>
      </c>
      <c r="J205" s="320">
        <f t="shared" si="21"/>
        <v>995.904</v>
      </c>
      <c r="K205" s="321" t="s">
        <v>58</v>
      </c>
      <c r="L205" s="34" t="s">
        <v>22</v>
      </c>
      <c r="M205" s="58">
        <v>42</v>
      </c>
      <c r="N205" s="64">
        <v>5</v>
      </c>
      <c r="O205" s="104">
        <f t="shared" si="26"/>
        <v>118.56</v>
      </c>
      <c r="P205" s="196">
        <v>42901</v>
      </c>
    </row>
    <row r="206" spans="1:16" ht="15">
      <c r="A206" s="126">
        <v>18</v>
      </c>
      <c r="B206" s="371">
        <v>45</v>
      </c>
      <c r="C206" s="371"/>
      <c r="D206" s="320">
        <v>2.9</v>
      </c>
      <c r="E206" s="321"/>
      <c r="F206" s="334" t="s">
        <v>89</v>
      </c>
      <c r="G206" s="334"/>
      <c r="H206" s="29">
        <v>12.48</v>
      </c>
      <c r="I206" s="23">
        <f t="shared" si="25"/>
        <v>36.192</v>
      </c>
      <c r="J206" s="320">
        <f t="shared" si="21"/>
        <v>1881.984</v>
      </c>
      <c r="K206" s="321" t="s">
        <v>58</v>
      </c>
      <c r="L206" s="34" t="s">
        <v>22</v>
      </c>
      <c r="M206" s="58">
        <v>52</v>
      </c>
      <c r="N206" s="64">
        <v>4</v>
      </c>
      <c r="O206" s="104">
        <f t="shared" si="26"/>
        <v>144.768</v>
      </c>
      <c r="P206" s="196">
        <v>42901</v>
      </c>
    </row>
    <row r="207" spans="1:16" ht="15">
      <c r="A207" s="215">
        <v>19</v>
      </c>
      <c r="B207" s="371">
        <v>45</v>
      </c>
      <c r="C207" s="371"/>
      <c r="D207" s="320">
        <v>3.2</v>
      </c>
      <c r="E207" s="321"/>
      <c r="F207" s="334" t="s">
        <v>128</v>
      </c>
      <c r="G207" s="334"/>
      <c r="H207" s="29">
        <v>12.48</v>
      </c>
      <c r="I207" s="23">
        <f t="shared" si="25"/>
        <v>39.93600000000001</v>
      </c>
      <c r="J207" s="320">
        <f t="shared" si="21"/>
        <v>1677.3120000000004</v>
      </c>
      <c r="K207" s="321" t="s">
        <v>58</v>
      </c>
      <c r="L207" s="34" t="s">
        <v>22</v>
      </c>
      <c r="M207" s="58">
        <v>42</v>
      </c>
      <c r="N207" s="64">
        <v>1</v>
      </c>
      <c r="O207" s="104">
        <f t="shared" si="26"/>
        <v>39.93600000000001</v>
      </c>
      <c r="P207" s="196">
        <v>42901</v>
      </c>
    </row>
    <row r="208" spans="1:16" ht="15">
      <c r="A208" s="126">
        <v>20</v>
      </c>
      <c r="B208" s="371">
        <v>50</v>
      </c>
      <c r="C208" s="371"/>
      <c r="D208" s="320">
        <v>2.2</v>
      </c>
      <c r="E208" s="321"/>
      <c r="F208" s="334" t="s">
        <v>133</v>
      </c>
      <c r="G208" s="334"/>
      <c r="H208" s="29">
        <v>15.41</v>
      </c>
      <c r="I208" s="23">
        <f t="shared" si="25"/>
        <v>33.902</v>
      </c>
      <c r="J208" s="320">
        <f aca="true" t="shared" si="27" ref="J208:J224">I208*M208</f>
        <v>1423.884</v>
      </c>
      <c r="K208" s="321" t="s">
        <v>58</v>
      </c>
      <c r="L208" s="34" t="s">
        <v>22</v>
      </c>
      <c r="M208" s="58">
        <v>42</v>
      </c>
      <c r="N208" s="64">
        <v>1</v>
      </c>
      <c r="O208" s="104">
        <f t="shared" si="26"/>
        <v>33.902</v>
      </c>
      <c r="P208" s="196">
        <v>42901</v>
      </c>
    </row>
    <row r="209" spans="1:16" ht="15">
      <c r="A209" s="126">
        <v>21</v>
      </c>
      <c r="B209" s="371">
        <v>50</v>
      </c>
      <c r="C209" s="371"/>
      <c r="D209" s="320">
        <v>1.3</v>
      </c>
      <c r="E209" s="321"/>
      <c r="F209" s="334" t="s">
        <v>133</v>
      </c>
      <c r="G209" s="334"/>
      <c r="H209" s="29">
        <v>15.41</v>
      </c>
      <c r="I209" s="23">
        <f t="shared" si="25"/>
        <v>20.033</v>
      </c>
      <c r="J209" s="320">
        <f t="shared" si="27"/>
        <v>841.3860000000001</v>
      </c>
      <c r="K209" s="321" t="s">
        <v>58</v>
      </c>
      <c r="L209" s="34" t="s">
        <v>22</v>
      </c>
      <c r="M209" s="58">
        <v>42</v>
      </c>
      <c r="N209" s="64">
        <v>1</v>
      </c>
      <c r="O209" s="104">
        <f t="shared" si="26"/>
        <v>20.033</v>
      </c>
      <c r="P209" s="196">
        <v>42901</v>
      </c>
    </row>
    <row r="210" spans="1:16" ht="15">
      <c r="A210" s="215">
        <v>22</v>
      </c>
      <c r="B210" s="371">
        <v>56</v>
      </c>
      <c r="C210" s="371"/>
      <c r="D210" s="320">
        <v>4.47</v>
      </c>
      <c r="E210" s="321"/>
      <c r="F210" s="334" t="s">
        <v>133</v>
      </c>
      <c r="G210" s="334"/>
      <c r="H210" s="29">
        <v>19.32</v>
      </c>
      <c r="I210" s="23">
        <f t="shared" si="25"/>
        <v>86.3604</v>
      </c>
      <c r="J210" s="320">
        <f t="shared" si="27"/>
        <v>3627.1367999999998</v>
      </c>
      <c r="K210" s="321" t="s">
        <v>58</v>
      </c>
      <c r="L210" s="34" t="s">
        <v>22</v>
      </c>
      <c r="M210" s="58">
        <v>42</v>
      </c>
      <c r="N210" s="64">
        <v>1</v>
      </c>
      <c r="O210" s="104">
        <f t="shared" si="26"/>
        <v>86.3604</v>
      </c>
      <c r="P210" s="184">
        <v>42901</v>
      </c>
    </row>
    <row r="211" spans="1:16" ht="15">
      <c r="A211" s="126">
        <v>23</v>
      </c>
      <c r="B211" s="371">
        <v>56</v>
      </c>
      <c r="C211" s="371"/>
      <c r="D211" s="320">
        <v>2.27</v>
      </c>
      <c r="E211" s="321"/>
      <c r="F211" s="334" t="s">
        <v>89</v>
      </c>
      <c r="G211" s="334"/>
      <c r="H211" s="29">
        <v>19.32</v>
      </c>
      <c r="I211" s="23">
        <f t="shared" si="25"/>
        <v>43.8564</v>
      </c>
      <c r="J211" s="320">
        <f t="shared" si="27"/>
        <v>1841.9688</v>
      </c>
      <c r="K211" s="321" t="s">
        <v>58</v>
      </c>
      <c r="L211" s="34" t="s">
        <v>22</v>
      </c>
      <c r="M211" s="58">
        <v>42</v>
      </c>
      <c r="N211" s="64">
        <v>1</v>
      </c>
      <c r="O211" s="104">
        <f t="shared" si="26"/>
        <v>43.8564</v>
      </c>
      <c r="P211" s="196">
        <v>42901</v>
      </c>
    </row>
    <row r="212" spans="1:16" ht="15">
      <c r="A212" s="126">
        <v>24</v>
      </c>
      <c r="B212" s="371">
        <v>56</v>
      </c>
      <c r="C212" s="371"/>
      <c r="D212" s="320">
        <v>3.16</v>
      </c>
      <c r="E212" s="321"/>
      <c r="F212" s="334" t="s">
        <v>128</v>
      </c>
      <c r="G212" s="334"/>
      <c r="H212" s="29">
        <v>19.32</v>
      </c>
      <c r="I212" s="23">
        <f t="shared" si="25"/>
        <v>61.0512</v>
      </c>
      <c r="J212" s="320">
        <f t="shared" si="27"/>
        <v>2564.1504</v>
      </c>
      <c r="K212" s="321" t="s">
        <v>58</v>
      </c>
      <c r="L212" s="34" t="s">
        <v>22</v>
      </c>
      <c r="M212" s="58">
        <v>42</v>
      </c>
      <c r="N212" s="64">
        <v>1</v>
      </c>
      <c r="O212" s="104">
        <f t="shared" si="26"/>
        <v>61.0512</v>
      </c>
      <c r="P212" s="196">
        <v>42901</v>
      </c>
    </row>
    <row r="213" spans="1:16" ht="15">
      <c r="A213" s="215">
        <v>25</v>
      </c>
      <c r="B213" s="371">
        <v>56</v>
      </c>
      <c r="C213" s="371"/>
      <c r="D213" s="320">
        <v>1.4</v>
      </c>
      <c r="E213" s="321"/>
      <c r="F213" s="334" t="s">
        <v>89</v>
      </c>
      <c r="G213" s="334"/>
      <c r="H213" s="29">
        <v>19.32</v>
      </c>
      <c r="I213" s="23">
        <f t="shared" si="25"/>
        <v>27.048</v>
      </c>
      <c r="J213" s="320">
        <f t="shared" si="27"/>
        <v>1136.0159999999998</v>
      </c>
      <c r="K213" s="321" t="s">
        <v>58</v>
      </c>
      <c r="L213" s="34" t="s">
        <v>22</v>
      </c>
      <c r="M213" s="58">
        <v>42</v>
      </c>
      <c r="N213" s="64">
        <v>1</v>
      </c>
      <c r="O213" s="104">
        <f t="shared" si="26"/>
        <v>27.048</v>
      </c>
      <c r="P213" s="196">
        <v>42901</v>
      </c>
    </row>
    <row r="214" spans="1:16" ht="15">
      <c r="A214" s="126">
        <v>26</v>
      </c>
      <c r="B214" s="371">
        <v>60</v>
      </c>
      <c r="C214" s="371"/>
      <c r="D214" s="320">
        <v>5</v>
      </c>
      <c r="E214" s="321"/>
      <c r="F214" s="334" t="s">
        <v>128</v>
      </c>
      <c r="G214" s="334"/>
      <c r="H214" s="29">
        <v>22.18</v>
      </c>
      <c r="I214" s="23">
        <f t="shared" si="25"/>
        <v>110.9</v>
      </c>
      <c r="J214" s="320">
        <f t="shared" si="27"/>
        <v>4657.8</v>
      </c>
      <c r="K214" s="321" t="s">
        <v>58</v>
      </c>
      <c r="L214" s="34" t="s">
        <v>22</v>
      </c>
      <c r="M214" s="58">
        <v>42</v>
      </c>
      <c r="N214" s="64">
        <v>13</v>
      </c>
      <c r="O214" s="104">
        <v>1.155</v>
      </c>
      <c r="P214" s="180" t="s">
        <v>248</v>
      </c>
    </row>
    <row r="215" spans="1:16" ht="15">
      <c r="A215" s="126">
        <v>27</v>
      </c>
      <c r="B215" s="371">
        <v>60</v>
      </c>
      <c r="C215" s="371"/>
      <c r="D215" s="320">
        <v>2.6</v>
      </c>
      <c r="E215" s="321"/>
      <c r="F215" s="334" t="s">
        <v>89</v>
      </c>
      <c r="G215" s="334"/>
      <c r="H215" s="29">
        <v>22.18</v>
      </c>
      <c r="I215" s="23">
        <f t="shared" si="25"/>
        <v>57.668</v>
      </c>
      <c r="J215" s="320">
        <f t="shared" si="27"/>
        <v>6920.16</v>
      </c>
      <c r="K215" s="321" t="s">
        <v>58</v>
      </c>
      <c r="L215" s="34" t="s">
        <v>22</v>
      </c>
      <c r="M215" s="58">
        <v>120</v>
      </c>
      <c r="N215" s="64">
        <v>1</v>
      </c>
      <c r="O215" s="104">
        <f t="shared" si="26"/>
        <v>57.668</v>
      </c>
      <c r="P215" s="196">
        <v>42901</v>
      </c>
    </row>
    <row r="216" spans="1:16" ht="15">
      <c r="A216" s="215">
        <v>28</v>
      </c>
      <c r="B216" s="371">
        <v>60</v>
      </c>
      <c r="C216" s="371"/>
      <c r="D216" s="320">
        <v>1.78</v>
      </c>
      <c r="E216" s="321"/>
      <c r="F216" s="334" t="s">
        <v>134</v>
      </c>
      <c r="G216" s="334"/>
      <c r="H216" s="29">
        <v>22.18</v>
      </c>
      <c r="I216" s="23">
        <f t="shared" si="25"/>
        <v>39.4804</v>
      </c>
      <c r="J216" s="320">
        <f t="shared" si="27"/>
        <v>1658.1768000000002</v>
      </c>
      <c r="K216" s="321" t="s">
        <v>58</v>
      </c>
      <c r="L216" s="34" t="s">
        <v>22</v>
      </c>
      <c r="M216" s="58">
        <v>42</v>
      </c>
      <c r="N216" s="64">
        <v>1</v>
      </c>
      <c r="O216" s="104">
        <f t="shared" si="26"/>
        <v>39.4804</v>
      </c>
      <c r="P216" s="196">
        <v>42901</v>
      </c>
    </row>
    <row r="217" spans="1:16" ht="15">
      <c r="A217" s="126">
        <v>29</v>
      </c>
      <c r="B217" s="371">
        <v>60</v>
      </c>
      <c r="C217" s="371"/>
      <c r="D217" s="320">
        <v>2</v>
      </c>
      <c r="E217" s="321"/>
      <c r="F217" s="334" t="s">
        <v>135</v>
      </c>
      <c r="G217" s="334"/>
      <c r="H217" s="29">
        <v>22.18</v>
      </c>
      <c r="I217" s="23">
        <f t="shared" si="25"/>
        <v>44.36</v>
      </c>
      <c r="J217" s="320">
        <f t="shared" si="27"/>
        <v>1863.12</v>
      </c>
      <c r="K217" s="321" t="s">
        <v>58</v>
      </c>
      <c r="L217" s="34" t="s">
        <v>22</v>
      </c>
      <c r="M217" s="58">
        <v>42</v>
      </c>
      <c r="N217" s="64">
        <v>1</v>
      </c>
      <c r="O217" s="104">
        <f t="shared" si="26"/>
        <v>44.36</v>
      </c>
      <c r="P217" s="196">
        <v>42901</v>
      </c>
    </row>
    <row r="218" spans="1:16" ht="15">
      <c r="A218" s="126">
        <v>29</v>
      </c>
      <c r="B218" s="371">
        <v>80</v>
      </c>
      <c r="C218" s="371"/>
      <c r="D218" s="320">
        <v>4</v>
      </c>
      <c r="E218" s="321"/>
      <c r="F218" s="334" t="s">
        <v>192</v>
      </c>
      <c r="G218" s="334"/>
      <c r="H218" s="29">
        <v>39.5</v>
      </c>
      <c r="I218" s="23">
        <f>H218*D218</f>
        <v>158</v>
      </c>
      <c r="J218" s="320">
        <f>I218*M218</f>
        <v>6636</v>
      </c>
      <c r="K218" s="321" t="s">
        <v>58</v>
      </c>
      <c r="L218" s="34" t="s">
        <v>22</v>
      </c>
      <c r="M218" s="58">
        <v>42</v>
      </c>
      <c r="N218" s="64">
        <v>7</v>
      </c>
      <c r="O218" s="104">
        <f>N218*I218</f>
        <v>1106</v>
      </c>
      <c r="P218" s="196">
        <v>42901</v>
      </c>
    </row>
    <row r="219" spans="1:16" ht="15">
      <c r="A219" s="126">
        <v>30</v>
      </c>
      <c r="B219" s="371">
        <v>90</v>
      </c>
      <c r="C219" s="371"/>
      <c r="D219" s="320">
        <v>2.6</v>
      </c>
      <c r="E219" s="321"/>
      <c r="F219" s="334" t="s">
        <v>128</v>
      </c>
      <c r="G219" s="334"/>
      <c r="H219" s="29">
        <v>49.41</v>
      </c>
      <c r="I219" s="23">
        <f t="shared" si="25"/>
        <v>128.466</v>
      </c>
      <c r="J219" s="320">
        <f t="shared" si="27"/>
        <v>5395.572</v>
      </c>
      <c r="K219" s="321" t="s">
        <v>58</v>
      </c>
      <c r="L219" s="34" t="s">
        <v>22</v>
      </c>
      <c r="M219" s="58">
        <v>42</v>
      </c>
      <c r="N219" s="64">
        <v>1</v>
      </c>
      <c r="O219" s="104">
        <f t="shared" si="26"/>
        <v>128.466</v>
      </c>
      <c r="P219" s="196">
        <v>42901</v>
      </c>
    </row>
    <row r="220" spans="1:16" ht="15">
      <c r="A220" s="126">
        <v>32</v>
      </c>
      <c r="B220" s="374">
        <v>180</v>
      </c>
      <c r="C220" s="374"/>
      <c r="D220" s="330">
        <v>0.6</v>
      </c>
      <c r="E220" s="331"/>
      <c r="F220" s="334" t="s">
        <v>387</v>
      </c>
      <c r="G220" s="334"/>
      <c r="H220" s="29">
        <v>199.66</v>
      </c>
      <c r="I220" s="23">
        <f>H220*D220</f>
        <v>119.79599999999999</v>
      </c>
      <c r="J220" s="320">
        <f>I220*M220</f>
        <v>5031.432</v>
      </c>
      <c r="K220" s="321" t="s">
        <v>58</v>
      </c>
      <c r="L220" s="34" t="s">
        <v>22</v>
      </c>
      <c r="M220" s="58">
        <v>42</v>
      </c>
      <c r="N220" s="64">
        <v>1</v>
      </c>
      <c r="O220" s="104">
        <f>N220*I220</f>
        <v>119.79599999999999</v>
      </c>
      <c r="P220" s="196" t="s">
        <v>388</v>
      </c>
    </row>
    <row r="221" spans="1:16" ht="15">
      <c r="A221" s="126">
        <v>32</v>
      </c>
      <c r="B221" s="374">
        <v>180</v>
      </c>
      <c r="C221" s="374"/>
      <c r="D221" s="330">
        <v>1.77</v>
      </c>
      <c r="E221" s="331"/>
      <c r="F221" s="334" t="s">
        <v>128</v>
      </c>
      <c r="G221" s="334"/>
      <c r="H221" s="29">
        <v>199.66</v>
      </c>
      <c r="I221" s="23">
        <f t="shared" si="25"/>
        <v>353.3982</v>
      </c>
      <c r="J221" s="320">
        <f t="shared" si="27"/>
        <v>14842.7244</v>
      </c>
      <c r="K221" s="321" t="s">
        <v>58</v>
      </c>
      <c r="L221" s="34" t="s">
        <v>22</v>
      </c>
      <c r="M221" s="58">
        <v>42</v>
      </c>
      <c r="N221" s="64">
        <v>1</v>
      </c>
      <c r="O221" s="104">
        <f t="shared" si="26"/>
        <v>353.3982</v>
      </c>
      <c r="P221" s="196" t="s">
        <v>388</v>
      </c>
    </row>
    <row r="222" spans="1:16" ht="15" customHeight="1">
      <c r="A222" s="126">
        <v>33</v>
      </c>
      <c r="B222" s="371">
        <v>220</v>
      </c>
      <c r="C222" s="371"/>
      <c r="D222" s="320">
        <v>0.09</v>
      </c>
      <c r="E222" s="321"/>
      <c r="F222" s="334" t="s">
        <v>128</v>
      </c>
      <c r="G222" s="334"/>
      <c r="H222" s="29">
        <v>298.25</v>
      </c>
      <c r="I222" s="23">
        <f t="shared" si="25"/>
        <v>26.842499999999998</v>
      </c>
      <c r="J222" s="320">
        <f t="shared" si="27"/>
        <v>1127.385</v>
      </c>
      <c r="K222" s="321" t="s">
        <v>58</v>
      </c>
      <c r="L222" s="34" t="s">
        <v>22</v>
      </c>
      <c r="M222" s="58">
        <v>42</v>
      </c>
      <c r="N222" s="64">
        <v>1</v>
      </c>
      <c r="O222" s="104">
        <f t="shared" si="26"/>
        <v>26.842499999999998</v>
      </c>
      <c r="P222" s="196">
        <v>42901</v>
      </c>
    </row>
    <row r="223" spans="1:16" ht="15" customHeight="1">
      <c r="A223" s="215">
        <v>34</v>
      </c>
      <c r="B223" s="371">
        <v>220</v>
      </c>
      <c r="C223" s="371"/>
      <c r="D223" s="320">
        <v>3.38</v>
      </c>
      <c r="E223" s="321"/>
      <c r="F223" s="334" t="s">
        <v>128</v>
      </c>
      <c r="G223" s="334"/>
      <c r="H223" s="29">
        <v>298.25</v>
      </c>
      <c r="I223" s="23">
        <f t="shared" si="25"/>
        <v>1008.0849999999999</v>
      </c>
      <c r="J223" s="320">
        <f t="shared" si="27"/>
        <v>42339.57</v>
      </c>
      <c r="K223" s="321" t="s">
        <v>58</v>
      </c>
      <c r="L223" s="34" t="s">
        <v>22</v>
      </c>
      <c r="M223" s="58">
        <v>42</v>
      </c>
      <c r="N223" s="64">
        <v>1</v>
      </c>
      <c r="O223" s="104">
        <f t="shared" si="26"/>
        <v>1008.0849999999999</v>
      </c>
      <c r="P223" s="196">
        <v>42901</v>
      </c>
    </row>
    <row r="224" spans="1:16" ht="15" customHeight="1" thickBot="1">
      <c r="A224" s="127">
        <v>35</v>
      </c>
      <c r="B224" s="373">
        <v>230</v>
      </c>
      <c r="C224" s="373"/>
      <c r="D224" s="369">
        <v>1.9</v>
      </c>
      <c r="E224" s="370"/>
      <c r="F224" s="409" t="s">
        <v>128</v>
      </c>
      <c r="G224" s="409"/>
      <c r="H224" s="122">
        <v>325.98</v>
      </c>
      <c r="I224" s="123">
        <f>H224*D224</f>
        <v>619.362</v>
      </c>
      <c r="J224" s="369">
        <f t="shared" si="27"/>
        <v>26013.203999999998</v>
      </c>
      <c r="K224" s="370" t="s">
        <v>58</v>
      </c>
      <c r="L224" s="124" t="s">
        <v>22</v>
      </c>
      <c r="M224" s="82">
        <v>42</v>
      </c>
      <c r="N224" s="107">
        <v>1</v>
      </c>
      <c r="O224" s="216">
        <f t="shared" si="26"/>
        <v>619.362</v>
      </c>
      <c r="P224" s="196">
        <v>42901</v>
      </c>
    </row>
    <row r="225" spans="1:16" ht="16.5" thickBot="1">
      <c r="A225" s="347" t="s">
        <v>138</v>
      </c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67"/>
      <c r="O225" s="67"/>
      <c r="P225" s="180"/>
    </row>
    <row r="226" spans="1:16" ht="15">
      <c r="A226" s="80">
        <v>1</v>
      </c>
      <c r="B226" s="372">
        <v>510</v>
      </c>
      <c r="C226" s="372"/>
      <c r="D226" s="357">
        <v>0.36</v>
      </c>
      <c r="E226" s="358"/>
      <c r="F226" s="408" t="s">
        <v>139</v>
      </c>
      <c r="G226" s="408"/>
      <c r="H226" s="114">
        <v>1594</v>
      </c>
      <c r="I226" s="115">
        <v>594</v>
      </c>
      <c r="J226" s="357">
        <f>M226*I226</f>
        <v>106920</v>
      </c>
      <c r="K226" s="358"/>
      <c r="L226" s="116" t="s">
        <v>181</v>
      </c>
      <c r="M226" s="81">
        <v>180</v>
      </c>
      <c r="N226" s="117">
        <v>1</v>
      </c>
      <c r="O226" s="118">
        <f>I226</f>
        <v>594</v>
      </c>
      <c r="P226" s="196" t="s">
        <v>357</v>
      </c>
    </row>
    <row r="227" spans="1:16" ht="15">
      <c r="A227" s="119">
        <v>2</v>
      </c>
      <c r="B227" s="371">
        <v>90</v>
      </c>
      <c r="C227" s="371"/>
      <c r="D227" s="320" t="s">
        <v>179</v>
      </c>
      <c r="E227" s="321"/>
      <c r="F227" s="334" t="s">
        <v>167</v>
      </c>
      <c r="G227" s="334"/>
      <c r="H227" s="29"/>
      <c r="I227" s="23"/>
      <c r="J227" s="320"/>
      <c r="K227" s="321"/>
      <c r="L227" s="34"/>
      <c r="M227" s="58">
        <v>90</v>
      </c>
      <c r="N227" s="64">
        <v>1</v>
      </c>
      <c r="O227" s="120"/>
      <c r="P227" s="180"/>
    </row>
    <row r="228" spans="1:16" ht="15.75" thickBot="1">
      <c r="A228" s="121">
        <v>3</v>
      </c>
      <c r="B228" s="373">
        <v>90</v>
      </c>
      <c r="C228" s="373"/>
      <c r="D228" s="369" t="s">
        <v>180</v>
      </c>
      <c r="E228" s="370"/>
      <c r="F228" s="409" t="s">
        <v>167</v>
      </c>
      <c r="G228" s="409"/>
      <c r="H228" s="122"/>
      <c r="I228" s="123"/>
      <c r="J228" s="369"/>
      <c r="K228" s="370"/>
      <c r="L228" s="124"/>
      <c r="M228" s="82">
        <v>90</v>
      </c>
      <c r="N228" s="107">
        <v>1</v>
      </c>
      <c r="O228" s="125"/>
      <c r="P228" s="180"/>
    </row>
    <row r="229" spans="1:16" ht="16.5" thickBot="1">
      <c r="A229" s="347" t="s">
        <v>136</v>
      </c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67"/>
      <c r="O229" s="67"/>
      <c r="P229" s="180"/>
    </row>
    <row r="230" spans="1:16" ht="15">
      <c r="A230" s="80">
        <v>1</v>
      </c>
      <c r="B230" s="372">
        <v>24</v>
      </c>
      <c r="C230" s="372"/>
      <c r="D230" s="357">
        <v>4</v>
      </c>
      <c r="E230" s="358"/>
      <c r="F230" s="408" t="s">
        <v>128</v>
      </c>
      <c r="G230" s="408"/>
      <c r="H230" s="114">
        <v>3.92</v>
      </c>
      <c r="I230" s="115">
        <f>H230*D230</f>
        <v>15.68</v>
      </c>
      <c r="J230" s="357">
        <f>M230*I230</f>
        <v>972.16</v>
      </c>
      <c r="K230" s="358"/>
      <c r="L230" s="116" t="s">
        <v>182</v>
      </c>
      <c r="M230" s="81">
        <v>62</v>
      </c>
      <c r="N230" s="117">
        <v>1</v>
      </c>
      <c r="O230" s="118">
        <f>I230*N230</f>
        <v>15.68</v>
      </c>
      <c r="P230" s="196">
        <v>42901</v>
      </c>
    </row>
    <row r="231" spans="1:16" ht="17.25" customHeight="1">
      <c r="A231" s="126">
        <v>2</v>
      </c>
      <c r="B231" s="371">
        <v>24</v>
      </c>
      <c r="C231" s="371"/>
      <c r="D231" s="320">
        <v>3</v>
      </c>
      <c r="E231" s="321"/>
      <c r="F231" s="334" t="s">
        <v>128</v>
      </c>
      <c r="G231" s="334"/>
      <c r="H231" s="29">
        <v>3.92</v>
      </c>
      <c r="I231" s="23">
        <f>H231*D231</f>
        <v>11.76</v>
      </c>
      <c r="J231" s="320">
        <f>M231*I231</f>
        <v>729.12</v>
      </c>
      <c r="K231" s="321"/>
      <c r="L231" s="34" t="s">
        <v>182</v>
      </c>
      <c r="M231" s="58">
        <v>62</v>
      </c>
      <c r="N231" s="64">
        <v>6</v>
      </c>
      <c r="O231" s="120">
        <f>I231*N231</f>
        <v>70.56</v>
      </c>
      <c r="P231" s="184">
        <v>42901</v>
      </c>
    </row>
    <row r="232" spans="1:16" ht="16.5" customHeight="1">
      <c r="A232" s="126">
        <v>3</v>
      </c>
      <c r="B232" s="371">
        <v>16</v>
      </c>
      <c r="C232" s="371"/>
      <c r="D232" s="320">
        <v>3</v>
      </c>
      <c r="E232" s="321"/>
      <c r="F232" s="334" t="s">
        <v>128</v>
      </c>
      <c r="G232" s="334"/>
      <c r="H232" s="29">
        <v>1.74</v>
      </c>
      <c r="I232" s="23">
        <f>H232*D232</f>
        <v>5.22</v>
      </c>
      <c r="J232" s="320">
        <f>M232*I232</f>
        <v>323.64</v>
      </c>
      <c r="K232" s="321"/>
      <c r="L232" s="34" t="s">
        <v>182</v>
      </c>
      <c r="M232" s="58">
        <v>62</v>
      </c>
      <c r="N232" s="64">
        <v>1</v>
      </c>
      <c r="O232" s="120">
        <f>I232*N232</f>
        <v>5.22</v>
      </c>
      <c r="P232" s="184">
        <v>42901</v>
      </c>
    </row>
    <row r="233" spans="1:16" ht="15.75" customHeight="1">
      <c r="A233" s="126">
        <v>4</v>
      </c>
      <c r="B233" s="371">
        <v>10</v>
      </c>
      <c r="C233" s="371"/>
      <c r="D233" s="320">
        <v>3</v>
      </c>
      <c r="E233" s="321"/>
      <c r="F233" s="334" t="s">
        <v>128</v>
      </c>
      <c r="G233" s="334"/>
      <c r="H233" s="29">
        <v>0.68</v>
      </c>
      <c r="I233" s="23">
        <f>H233*D233</f>
        <v>2.04</v>
      </c>
      <c r="J233" s="320">
        <f>M233*I233</f>
        <v>126.48</v>
      </c>
      <c r="K233" s="321"/>
      <c r="L233" s="34" t="s">
        <v>182</v>
      </c>
      <c r="M233" s="58">
        <v>62</v>
      </c>
      <c r="N233" s="64">
        <v>3</v>
      </c>
      <c r="O233" s="120">
        <f>I233*N233</f>
        <v>6.12</v>
      </c>
      <c r="P233" s="196">
        <v>42901</v>
      </c>
    </row>
    <row r="234" spans="1:16" ht="15" customHeight="1">
      <c r="A234" s="126">
        <v>5</v>
      </c>
      <c r="B234" s="371">
        <v>8</v>
      </c>
      <c r="C234" s="371"/>
      <c r="D234" s="320">
        <v>3</v>
      </c>
      <c r="E234" s="321"/>
      <c r="F234" s="334" t="s">
        <v>128</v>
      </c>
      <c r="G234" s="334"/>
      <c r="H234" s="29">
        <v>0.435</v>
      </c>
      <c r="I234" s="23">
        <f>H234*D234</f>
        <v>1.305</v>
      </c>
      <c r="J234" s="320">
        <f>M234*I234</f>
        <v>80.91</v>
      </c>
      <c r="K234" s="321"/>
      <c r="L234" s="34" t="s">
        <v>182</v>
      </c>
      <c r="M234" s="58">
        <v>62</v>
      </c>
      <c r="N234" s="64">
        <v>13</v>
      </c>
      <c r="O234" s="120">
        <f>I234*N234</f>
        <v>16.965</v>
      </c>
      <c r="P234" s="196">
        <v>42901</v>
      </c>
    </row>
    <row r="235" spans="1:16" ht="15" customHeight="1" thickBot="1">
      <c r="A235" s="347" t="s">
        <v>40</v>
      </c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451"/>
      <c r="N235" s="128"/>
      <c r="O235" s="128"/>
      <c r="P235" s="184"/>
    </row>
    <row r="236" spans="1:16" ht="16.5" customHeight="1" thickBot="1">
      <c r="A236" s="83">
        <v>1</v>
      </c>
      <c r="B236" s="405" t="s">
        <v>137</v>
      </c>
      <c r="C236" s="406"/>
      <c r="D236" s="319">
        <v>6</v>
      </c>
      <c r="E236" s="319"/>
      <c r="F236" s="382" t="s">
        <v>36</v>
      </c>
      <c r="G236" s="383"/>
      <c r="H236" s="129">
        <v>0.785</v>
      </c>
      <c r="I236" s="129">
        <f>H236*D236</f>
        <v>4.71</v>
      </c>
      <c r="J236" s="460">
        <f>I236*D236</f>
        <v>28.259999999999998</v>
      </c>
      <c r="K236" s="383"/>
      <c r="L236" s="130" t="s">
        <v>22</v>
      </c>
      <c r="M236" s="84">
        <v>52</v>
      </c>
      <c r="N236" s="200"/>
      <c r="O236" s="131"/>
      <c r="P236" s="184"/>
    </row>
    <row r="237" spans="1:16" ht="15.75" customHeight="1" thickBot="1">
      <c r="A237" s="83">
        <v>1</v>
      </c>
      <c r="B237" s="323" t="s">
        <v>229</v>
      </c>
      <c r="C237" s="324"/>
      <c r="D237" s="404">
        <v>6</v>
      </c>
      <c r="E237" s="404"/>
      <c r="F237" s="382" t="s">
        <v>36</v>
      </c>
      <c r="G237" s="383"/>
      <c r="H237" s="129">
        <v>0.785</v>
      </c>
      <c r="I237" s="129">
        <f>H237*D237</f>
        <v>4.71</v>
      </c>
      <c r="J237" s="460">
        <f>I237*D237</f>
        <v>28.259999999999998</v>
      </c>
      <c r="K237" s="383"/>
      <c r="L237" s="130" t="s">
        <v>22</v>
      </c>
      <c r="M237" s="84">
        <v>52</v>
      </c>
      <c r="N237" s="200">
        <v>7</v>
      </c>
      <c r="O237" s="131">
        <f>N237*I237</f>
        <v>32.97</v>
      </c>
      <c r="P237" s="184">
        <v>42901</v>
      </c>
    </row>
    <row r="238" spans="1:16" ht="16.5" customHeight="1" thickBot="1">
      <c r="A238" s="83">
        <v>1</v>
      </c>
      <c r="B238" s="323" t="s">
        <v>228</v>
      </c>
      <c r="C238" s="324"/>
      <c r="D238" s="404">
        <v>3</v>
      </c>
      <c r="E238" s="404"/>
      <c r="F238" s="382" t="s">
        <v>36</v>
      </c>
      <c r="G238" s="383"/>
      <c r="H238" s="129">
        <v>0.785</v>
      </c>
      <c r="I238" s="129">
        <f>H238*D238</f>
        <v>2.355</v>
      </c>
      <c r="J238" s="460">
        <f>I238*D238</f>
        <v>7.0649999999999995</v>
      </c>
      <c r="K238" s="383"/>
      <c r="L238" s="130" t="s">
        <v>22</v>
      </c>
      <c r="M238" s="84">
        <v>52</v>
      </c>
      <c r="N238" s="200"/>
      <c r="O238" s="131">
        <f>I238*N238</f>
        <v>0</v>
      </c>
      <c r="P238" s="184"/>
    </row>
    <row r="239" spans="1:16" ht="16.5" customHeight="1">
      <c r="A239" s="380" t="s">
        <v>41</v>
      </c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381"/>
      <c r="N239" s="128"/>
      <c r="O239" s="128"/>
      <c r="P239" s="180"/>
    </row>
    <row r="240" spans="1:16" ht="16.5" customHeight="1">
      <c r="A240" s="86">
        <v>1</v>
      </c>
      <c r="B240" s="313" t="s">
        <v>284</v>
      </c>
      <c r="C240" s="313"/>
      <c r="D240" s="313">
        <v>6</v>
      </c>
      <c r="E240" s="313"/>
      <c r="F240" s="303">
        <v>20</v>
      </c>
      <c r="G240" s="303"/>
      <c r="H240" s="222">
        <v>1.188</v>
      </c>
      <c r="I240" s="222">
        <f aca="true" t="shared" si="28" ref="I240:I252">H240*D240</f>
        <v>7.128</v>
      </c>
      <c r="J240" s="303">
        <f aca="true" t="shared" si="29" ref="J240:J261">I240*M240</f>
        <v>427.68</v>
      </c>
      <c r="K240" s="303"/>
      <c r="L240" s="191" t="s">
        <v>24</v>
      </c>
      <c r="M240" s="40">
        <v>60</v>
      </c>
      <c r="N240" s="189">
        <v>2</v>
      </c>
      <c r="O240" s="133">
        <f>N240*I240</f>
        <v>14.256</v>
      </c>
      <c r="P240" s="220" t="s">
        <v>277</v>
      </c>
    </row>
    <row r="241" spans="1:16" ht="16.5" customHeight="1">
      <c r="A241" s="86">
        <v>2</v>
      </c>
      <c r="B241" s="313" t="s">
        <v>285</v>
      </c>
      <c r="C241" s="313"/>
      <c r="D241" s="313">
        <v>6</v>
      </c>
      <c r="E241" s="313"/>
      <c r="F241" s="303">
        <v>20</v>
      </c>
      <c r="G241" s="303"/>
      <c r="H241" s="222">
        <v>1.25</v>
      </c>
      <c r="I241" s="222">
        <f t="shared" si="28"/>
        <v>7.5</v>
      </c>
      <c r="J241" s="303">
        <f t="shared" si="29"/>
        <v>450</v>
      </c>
      <c r="K241" s="303"/>
      <c r="L241" s="191" t="s">
        <v>24</v>
      </c>
      <c r="M241" s="40">
        <v>60</v>
      </c>
      <c r="N241" s="189">
        <v>20</v>
      </c>
      <c r="O241" s="133">
        <f>N241*I241</f>
        <v>150</v>
      </c>
      <c r="P241" s="220" t="s">
        <v>277</v>
      </c>
    </row>
    <row r="242" spans="1:16" ht="16.5" customHeight="1">
      <c r="A242" s="86"/>
      <c r="B242" s="313" t="s">
        <v>415</v>
      </c>
      <c r="C242" s="313"/>
      <c r="D242" s="313">
        <v>3</v>
      </c>
      <c r="E242" s="313"/>
      <c r="F242" s="303" t="s">
        <v>360</v>
      </c>
      <c r="G242" s="303"/>
      <c r="H242" s="283"/>
      <c r="I242" s="283"/>
      <c r="J242" s="303"/>
      <c r="K242" s="303"/>
      <c r="L242" s="191"/>
      <c r="M242" s="40">
        <v>50</v>
      </c>
      <c r="N242" s="189">
        <v>1</v>
      </c>
      <c r="O242" s="133">
        <f>N242*I242</f>
        <v>0</v>
      </c>
      <c r="P242" s="219" t="s">
        <v>413</v>
      </c>
    </row>
    <row r="243" spans="1:16" ht="16.5" customHeight="1">
      <c r="A243" s="86"/>
      <c r="B243" s="313" t="s">
        <v>416</v>
      </c>
      <c r="C243" s="313"/>
      <c r="D243" s="313">
        <v>9</v>
      </c>
      <c r="E243" s="313"/>
      <c r="F243" s="303" t="s">
        <v>410</v>
      </c>
      <c r="G243" s="303"/>
      <c r="H243" s="283">
        <v>2.73</v>
      </c>
      <c r="I243" s="283">
        <f>H243*D243</f>
        <v>24.57</v>
      </c>
      <c r="J243" s="303">
        <f>I243*M243</f>
        <v>1228.5</v>
      </c>
      <c r="K243" s="303"/>
      <c r="L243" s="191" t="s">
        <v>24</v>
      </c>
      <c r="M243" s="40">
        <v>50</v>
      </c>
      <c r="N243" s="189">
        <v>5</v>
      </c>
      <c r="O243" s="133">
        <f>N243*I243</f>
        <v>122.85</v>
      </c>
      <c r="P243" s="219" t="s">
        <v>412</v>
      </c>
    </row>
    <row r="244" spans="1:16" ht="16.5" customHeight="1">
      <c r="A244" s="86">
        <v>3</v>
      </c>
      <c r="B244" s="313" t="s">
        <v>349</v>
      </c>
      <c r="C244" s="313"/>
      <c r="D244" s="313">
        <v>9</v>
      </c>
      <c r="E244" s="313"/>
      <c r="F244" s="303">
        <v>20</v>
      </c>
      <c r="G244" s="303"/>
      <c r="H244" s="268">
        <v>2.73</v>
      </c>
      <c r="I244" s="268">
        <f>H244*D244</f>
        <v>24.57</v>
      </c>
      <c r="J244" s="303">
        <f t="shared" si="29"/>
        <v>1228.5</v>
      </c>
      <c r="K244" s="303"/>
      <c r="L244" s="191" t="s">
        <v>24</v>
      </c>
      <c r="M244" s="40">
        <v>50</v>
      </c>
      <c r="N244" s="189">
        <v>5</v>
      </c>
      <c r="O244" s="133">
        <f>N244*I244</f>
        <v>122.85</v>
      </c>
      <c r="P244" s="220" t="s">
        <v>357</v>
      </c>
    </row>
    <row r="245" spans="1:16" ht="16.5" customHeight="1">
      <c r="A245" s="86">
        <v>4</v>
      </c>
      <c r="B245" s="313" t="s">
        <v>227</v>
      </c>
      <c r="C245" s="313"/>
      <c r="D245" s="313">
        <v>11.7</v>
      </c>
      <c r="E245" s="313"/>
      <c r="F245" s="303">
        <v>20</v>
      </c>
      <c r="G245" s="303"/>
      <c r="H245" s="198">
        <v>1.85</v>
      </c>
      <c r="I245" s="198">
        <f t="shared" si="28"/>
        <v>21.645</v>
      </c>
      <c r="J245" s="303">
        <f t="shared" si="29"/>
        <v>1298.7</v>
      </c>
      <c r="K245" s="303"/>
      <c r="L245" s="191" t="s">
        <v>24</v>
      </c>
      <c r="M245" s="40">
        <v>60</v>
      </c>
      <c r="N245" s="189"/>
      <c r="O245" s="133">
        <v>1850</v>
      </c>
      <c r="P245" s="219"/>
    </row>
    <row r="246" spans="1:16" ht="16.5" customHeight="1">
      <c r="A246" s="86"/>
      <c r="B246" s="313" t="s">
        <v>411</v>
      </c>
      <c r="C246" s="313"/>
      <c r="D246" s="313">
        <v>4</v>
      </c>
      <c r="E246" s="313"/>
      <c r="F246" s="313" t="s">
        <v>410</v>
      </c>
      <c r="G246" s="313"/>
      <c r="H246" s="283"/>
      <c r="I246" s="283"/>
      <c r="J246" s="303"/>
      <c r="K246" s="303"/>
      <c r="L246" s="191"/>
      <c r="M246" s="40"/>
      <c r="N246" s="188">
        <v>2</v>
      </c>
      <c r="O246" s="134">
        <f>N246*I246</f>
        <v>0</v>
      </c>
      <c r="P246" s="219" t="s">
        <v>412</v>
      </c>
    </row>
    <row r="247" spans="1:16" ht="16.5" customHeight="1">
      <c r="A247" s="86"/>
      <c r="B247" s="313" t="s">
        <v>414</v>
      </c>
      <c r="C247" s="313"/>
      <c r="D247" s="313">
        <v>6</v>
      </c>
      <c r="E247" s="313"/>
      <c r="F247" s="313" t="s">
        <v>360</v>
      </c>
      <c r="G247" s="313"/>
      <c r="H247" s="283"/>
      <c r="I247" s="283"/>
      <c r="J247" s="303"/>
      <c r="K247" s="303"/>
      <c r="L247" s="191"/>
      <c r="M247" s="40"/>
      <c r="N247" s="188">
        <v>1</v>
      </c>
      <c r="O247" s="134">
        <f>N247*I247</f>
        <v>0</v>
      </c>
      <c r="P247" s="219" t="s">
        <v>413</v>
      </c>
    </row>
    <row r="248" spans="1:16" ht="16.5" customHeight="1">
      <c r="A248" s="86">
        <v>5</v>
      </c>
      <c r="B248" s="313" t="s">
        <v>183</v>
      </c>
      <c r="C248" s="313"/>
      <c r="D248" s="313">
        <v>12</v>
      </c>
      <c r="E248" s="313"/>
      <c r="F248" s="313">
        <v>20</v>
      </c>
      <c r="G248" s="313"/>
      <c r="H248" s="198">
        <v>5.23</v>
      </c>
      <c r="I248" s="198">
        <f t="shared" si="28"/>
        <v>62.760000000000005</v>
      </c>
      <c r="J248" s="303">
        <f t="shared" si="29"/>
        <v>2824.2000000000003</v>
      </c>
      <c r="K248" s="303"/>
      <c r="L248" s="191" t="s">
        <v>24</v>
      </c>
      <c r="M248" s="40">
        <v>45</v>
      </c>
      <c r="N248" s="188">
        <v>6</v>
      </c>
      <c r="O248" s="134">
        <f>N248*I248</f>
        <v>376.56000000000006</v>
      </c>
      <c r="P248" s="219" t="s">
        <v>383</v>
      </c>
    </row>
    <row r="249" spans="1:16" ht="16.5" customHeight="1">
      <c r="A249" s="86">
        <v>6</v>
      </c>
      <c r="B249" s="313" t="s">
        <v>183</v>
      </c>
      <c r="C249" s="313"/>
      <c r="D249" s="313">
        <v>4</v>
      </c>
      <c r="E249" s="313"/>
      <c r="F249" s="313">
        <v>20</v>
      </c>
      <c r="G249" s="313"/>
      <c r="H249" s="218">
        <v>5.23</v>
      </c>
      <c r="I249" s="218">
        <f t="shared" si="28"/>
        <v>20.92</v>
      </c>
      <c r="J249" s="303">
        <f t="shared" si="29"/>
        <v>1255.2</v>
      </c>
      <c r="K249" s="303"/>
      <c r="L249" s="191" t="s">
        <v>24</v>
      </c>
      <c r="M249" s="40">
        <v>60</v>
      </c>
      <c r="N249" s="188"/>
      <c r="O249" s="134"/>
      <c r="P249" s="220"/>
    </row>
    <row r="250" spans="1:16" ht="16.5" customHeight="1">
      <c r="A250" s="86">
        <v>7</v>
      </c>
      <c r="B250" s="313" t="s">
        <v>226</v>
      </c>
      <c r="C250" s="313"/>
      <c r="D250" s="313">
        <v>12</v>
      </c>
      <c r="E250" s="313"/>
      <c r="F250" s="313">
        <v>20</v>
      </c>
      <c r="G250" s="313"/>
      <c r="H250" s="198">
        <v>5.23</v>
      </c>
      <c r="I250" s="198">
        <f>H250*D250</f>
        <v>62.760000000000005</v>
      </c>
      <c r="J250" s="303">
        <f t="shared" si="29"/>
        <v>3765.6000000000004</v>
      </c>
      <c r="K250" s="303"/>
      <c r="L250" s="191" t="s">
        <v>24</v>
      </c>
      <c r="M250" s="40">
        <v>60</v>
      </c>
      <c r="N250" s="188"/>
      <c r="O250" s="134"/>
      <c r="P250" s="219"/>
    </row>
    <row r="251" spans="1:16" ht="16.5" customHeight="1">
      <c r="A251" s="86">
        <v>8</v>
      </c>
      <c r="B251" s="313" t="s">
        <v>226</v>
      </c>
      <c r="C251" s="313"/>
      <c r="D251" s="313">
        <v>12</v>
      </c>
      <c r="E251" s="313"/>
      <c r="F251" s="313">
        <v>20</v>
      </c>
      <c r="G251" s="313"/>
      <c r="H251" s="222">
        <v>5.23</v>
      </c>
      <c r="I251" s="222">
        <f t="shared" si="28"/>
        <v>62.760000000000005</v>
      </c>
      <c r="J251" s="303">
        <f t="shared" si="29"/>
        <v>3765.6000000000004</v>
      </c>
      <c r="K251" s="303"/>
      <c r="L251" s="191" t="s">
        <v>24</v>
      </c>
      <c r="M251" s="40">
        <v>60</v>
      </c>
      <c r="N251" s="188"/>
      <c r="O251" s="134"/>
      <c r="P251" s="220"/>
    </row>
    <row r="252" spans="1:16" ht="16.5" customHeight="1">
      <c r="A252" s="86">
        <v>9</v>
      </c>
      <c r="B252" s="313" t="s">
        <v>244</v>
      </c>
      <c r="C252" s="313"/>
      <c r="D252" s="313">
        <v>11.7</v>
      </c>
      <c r="E252" s="313"/>
      <c r="F252" s="313">
        <v>20</v>
      </c>
      <c r="G252" s="313"/>
      <c r="H252" s="198">
        <v>5.23</v>
      </c>
      <c r="I252" s="198">
        <f t="shared" si="28"/>
        <v>61.191</v>
      </c>
      <c r="J252" s="303">
        <f t="shared" si="29"/>
        <v>3671.46</v>
      </c>
      <c r="K252" s="303"/>
      <c r="L252" s="191" t="s">
        <v>24</v>
      </c>
      <c r="M252" s="40">
        <v>60</v>
      </c>
      <c r="N252" s="188"/>
      <c r="O252" s="134">
        <v>342</v>
      </c>
      <c r="P252" s="219"/>
    </row>
    <row r="253" spans="1:16" ht="16.5" customHeight="1">
      <c r="A253" s="86">
        <v>10</v>
      </c>
      <c r="B253" s="317" t="s">
        <v>143</v>
      </c>
      <c r="C253" s="317"/>
      <c r="D253" s="317">
        <v>9</v>
      </c>
      <c r="E253" s="317"/>
      <c r="F253" s="302">
        <v>20</v>
      </c>
      <c r="G253" s="302"/>
      <c r="H253" s="30">
        <v>16.28</v>
      </c>
      <c r="I253" s="30">
        <f aca="true" t="shared" si="30" ref="I253:I268">H253*D253</f>
        <v>146.52</v>
      </c>
      <c r="J253" s="302">
        <f t="shared" si="29"/>
        <v>8791.2</v>
      </c>
      <c r="K253" s="302"/>
      <c r="L253" s="43" t="s">
        <v>27</v>
      </c>
      <c r="M253" s="40">
        <v>60</v>
      </c>
      <c r="N253" s="64">
        <v>1</v>
      </c>
      <c r="O253" s="134">
        <f>N253*I253</f>
        <v>146.52</v>
      </c>
      <c r="P253" s="220"/>
    </row>
    <row r="254" spans="1:16" ht="16.5" customHeight="1">
      <c r="A254" s="86">
        <v>11</v>
      </c>
      <c r="B254" s="303" t="s">
        <v>142</v>
      </c>
      <c r="C254" s="303"/>
      <c r="D254" s="313">
        <v>12</v>
      </c>
      <c r="E254" s="313"/>
      <c r="F254" s="303">
        <v>20</v>
      </c>
      <c r="G254" s="303"/>
      <c r="H254" s="197">
        <v>7.1</v>
      </c>
      <c r="I254" s="198">
        <f t="shared" si="30"/>
        <v>85.19999999999999</v>
      </c>
      <c r="J254" s="303">
        <f t="shared" si="29"/>
        <v>5111.999999999999</v>
      </c>
      <c r="K254" s="303"/>
      <c r="L254" s="190" t="s">
        <v>27</v>
      </c>
      <c r="M254" s="40">
        <v>60</v>
      </c>
      <c r="N254" s="189"/>
      <c r="O254" s="134"/>
      <c r="P254" s="219"/>
    </row>
    <row r="255" spans="1:16" ht="16.5" customHeight="1">
      <c r="A255" s="86">
        <v>12</v>
      </c>
      <c r="B255" s="303" t="s">
        <v>287</v>
      </c>
      <c r="C255" s="303"/>
      <c r="D255" s="313">
        <v>12</v>
      </c>
      <c r="E255" s="313"/>
      <c r="F255" s="303">
        <v>20</v>
      </c>
      <c r="G255" s="303"/>
      <c r="H255" s="221">
        <v>7.1</v>
      </c>
      <c r="I255" s="222">
        <f t="shared" si="30"/>
        <v>85.19999999999999</v>
      </c>
      <c r="J255" s="303">
        <f t="shared" si="29"/>
        <v>5111.999999999999</v>
      </c>
      <c r="K255" s="303"/>
      <c r="L255" s="190" t="s">
        <v>27</v>
      </c>
      <c r="M255" s="40">
        <v>60</v>
      </c>
      <c r="N255" s="189">
        <v>1</v>
      </c>
      <c r="O255" s="134">
        <f>N255*I255</f>
        <v>85.19999999999999</v>
      </c>
      <c r="P255" s="220"/>
    </row>
    <row r="256" spans="1:16" ht="16.5" customHeight="1">
      <c r="A256" s="86">
        <v>13</v>
      </c>
      <c r="B256" s="303" t="s">
        <v>289</v>
      </c>
      <c r="C256" s="303"/>
      <c r="D256" s="313">
        <v>6</v>
      </c>
      <c r="E256" s="313"/>
      <c r="F256" s="303">
        <v>20</v>
      </c>
      <c r="G256" s="303"/>
      <c r="H256" s="221">
        <v>7.1</v>
      </c>
      <c r="I256" s="222">
        <f t="shared" si="30"/>
        <v>42.599999999999994</v>
      </c>
      <c r="J256" s="303">
        <f t="shared" si="29"/>
        <v>1916.9999999999998</v>
      </c>
      <c r="K256" s="303"/>
      <c r="L256" s="190" t="s">
        <v>27</v>
      </c>
      <c r="M256" s="40">
        <v>45</v>
      </c>
      <c r="N256" s="189"/>
      <c r="O256" s="134"/>
      <c r="P256" s="220"/>
    </row>
    <row r="257" spans="1:16" ht="16.5" customHeight="1">
      <c r="A257" s="86">
        <v>14</v>
      </c>
      <c r="B257" s="317" t="s">
        <v>140</v>
      </c>
      <c r="C257" s="317"/>
      <c r="D257" s="317">
        <v>3.3</v>
      </c>
      <c r="E257" s="317"/>
      <c r="F257" s="317" t="s">
        <v>141</v>
      </c>
      <c r="G257" s="317"/>
      <c r="H257" s="30">
        <v>19.48</v>
      </c>
      <c r="I257" s="30">
        <f t="shared" si="30"/>
        <v>64.28399999999999</v>
      </c>
      <c r="J257" s="302">
        <f t="shared" si="29"/>
        <v>3857.0399999999995</v>
      </c>
      <c r="K257" s="302"/>
      <c r="L257" s="43" t="s">
        <v>29</v>
      </c>
      <c r="M257" s="40">
        <v>60</v>
      </c>
      <c r="N257" s="64">
        <v>1</v>
      </c>
      <c r="O257" s="134">
        <f>N257*I257</f>
        <v>64.28399999999999</v>
      </c>
      <c r="P257" s="220"/>
    </row>
    <row r="258" spans="1:16" ht="16.5" customHeight="1">
      <c r="A258" s="86">
        <v>15</v>
      </c>
      <c r="B258" s="317" t="s">
        <v>166</v>
      </c>
      <c r="C258" s="317"/>
      <c r="D258" s="317">
        <v>6</v>
      </c>
      <c r="E258" s="317"/>
      <c r="F258" s="317">
        <v>20</v>
      </c>
      <c r="G258" s="317"/>
      <c r="H258" s="30">
        <v>8.38</v>
      </c>
      <c r="I258" s="30">
        <f t="shared" si="30"/>
        <v>50.28</v>
      </c>
      <c r="J258" s="302">
        <f t="shared" si="29"/>
        <v>4022.4</v>
      </c>
      <c r="K258" s="302"/>
      <c r="L258" s="43" t="s">
        <v>177</v>
      </c>
      <c r="M258" s="40">
        <v>80</v>
      </c>
      <c r="N258" s="64">
        <v>1</v>
      </c>
      <c r="O258" s="134">
        <f aca="true" t="shared" si="31" ref="O258:O268">N258*I258</f>
        <v>50.28</v>
      </c>
      <c r="P258" s="220" t="s">
        <v>290</v>
      </c>
    </row>
    <row r="259" spans="1:16" ht="16.5" customHeight="1">
      <c r="A259" s="86">
        <v>16</v>
      </c>
      <c r="B259" s="302" t="s">
        <v>278</v>
      </c>
      <c r="C259" s="302"/>
      <c r="D259" s="317">
        <v>6</v>
      </c>
      <c r="E259" s="317"/>
      <c r="F259" s="317">
        <v>20</v>
      </c>
      <c r="G259" s="317"/>
      <c r="H259" s="31">
        <v>9.67</v>
      </c>
      <c r="I259" s="30">
        <f t="shared" si="30"/>
        <v>58.019999999999996</v>
      </c>
      <c r="J259" s="302">
        <f t="shared" si="29"/>
        <v>3481.2</v>
      </c>
      <c r="K259" s="302"/>
      <c r="L259" s="44" t="s">
        <v>32</v>
      </c>
      <c r="M259" s="40">
        <v>60</v>
      </c>
      <c r="N259" s="64">
        <v>1</v>
      </c>
      <c r="O259" s="134">
        <f t="shared" si="31"/>
        <v>58.019999999999996</v>
      </c>
      <c r="P259" s="220" t="s">
        <v>277</v>
      </c>
    </row>
    <row r="260" spans="1:16" ht="16.5" customHeight="1">
      <c r="A260" s="86">
        <v>17</v>
      </c>
      <c r="B260" s="302" t="s">
        <v>280</v>
      </c>
      <c r="C260" s="302"/>
      <c r="D260" s="317">
        <v>3</v>
      </c>
      <c r="E260" s="317"/>
      <c r="F260" s="317">
        <v>20</v>
      </c>
      <c r="G260" s="317"/>
      <c r="H260" s="31">
        <v>9.67</v>
      </c>
      <c r="I260" s="30">
        <f t="shared" si="30"/>
        <v>29.009999999999998</v>
      </c>
      <c r="J260" s="302">
        <f t="shared" si="29"/>
        <v>1740.6</v>
      </c>
      <c r="K260" s="302"/>
      <c r="L260" s="44" t="s">
        <v>32</v>
      </c>
      <c r="M260" s="40">
        <v>60</v>
      </c>
      <c r="N260" s="64"/>
      <c r="O260" s="134"/>
      <c r="P260" s="220"/>
    </row>
    <row r="261" spans="1:16" ht="16.5" customHeight="1">
      <c r="A261" s="86">
        <v>18</v>
      </c>
      <c r="B261" s="317" t="s">
        <v>345</v>
      </c>
      <c r="C261" s="317"/>
      <c r="D261" s="317">
        <v>6</v>
      </c>
      <c r="E261" s="317"/>
      <c r="F261" s="317">
        <v>10</v>
      </c>
      <c r="G261" s="317"/>
      <c r="H261" s="30">
        <v>12.7</v>
      </c>
      <c r="I261" s="30">
        <f t="shared" si="30"/>
        <v>76.19999999999999</v>
      </c>
      <c r="J261" s="302">
        <f t="shared" si="29"/>
        <v>3809.9999999999995</v>
      </c>
      <c r="K261" s="302"/>
      <c r="L261" s="43" t="s">
        <v>32</v>
      </c>
      <c r="M261" s="40">
        <v>50</v>
      </c>
      <c r="N261" s="64">
        <v>1</v>
      </c>
      <c r="O261" s="134">
        <f t="shared" si="31"/>
        <v>76.19999999999999</v>
      </c>
      <c r="P261" s="220" t="s">
        <v>277</v>
      </c>
    </row>
    <row r="262" spans="1:16" ht="16.5" customHeight="1">
      <c r="A262" s="86">
        <v>19</v>
      </c>
      <c r="B262" s="317" t="s">
        <v>184</v>
      </c>
      <c r="C262" s="317"/>
      <c r="D262" s="317">
        <v>11.7</v>
      </c>
      <c r="E262" s="317"/>
      <c r="F262" s="317">
        <v>10</v>
      </c>
      <c r="G262" s="317"/>
      <c r="H262" s="30">
        <v>9.06</v>
      </c>
      <c r="I262" s="30">
        <v>10.61</v>
      </c>
      <c r="J262" s="302" t="s">
        <v>216</v>
      </c>
      <c r="K262" s="302"/>
      <c r="L262" s="43" t="s">
        <v>65</v>
      </c>
      <c r="M262" s="40">
        <v>60</v>
      </c>
      <c r="N262" s="64"/>
      <c r="O262" s="134"/>
      <c r="P262" s="220"/>
    </row>
    <row r="263" spans="1:16" ht="16.5" customHeight="1">
      <c r="A263" s="86">
        <v>20</v>
      </c>
      <c r="B263" s="317" t="s">
        <v>276</v>
      </c>
      <c r="C263" s="317"/>
      <c r="D263" s="317">
        <v>12</v>
      </c>
      <c r="E263" s="317"/>
      <c r="F263" s="317">
        <v>20</v>
      </c>
      <c r="G263" s="317"/>
      <c r="H263" s="30">
        <v>13.44</v>
      </c>
      <c r="I263" s="30">
        <f t="shared" si="30"/>
        <v>161.28</v>
      </c>
      <c r="J263" s="302">
        <f>I263*M263</f>
        <v>9676.8</v>
      </c>
      <c r="K263" s="302"/>
      <c r="L263" s="43" t="s">
        <v>32</v>
      </c>
      <c r="M263" s="40">
        <v>60</v>
      </c>
      <c r="N263" s="64"/>
      <c r="O263" s="134"/>
      <c r="P263" s="220" t="s">
        <v>277</v>
      </c>
    </row>
    <row r="264" spans="1:16" ht="16.5" customHeight="1">
      <c r="A264" s="86">
        <v>21</v>
      </c>
      <c r="B264" s="317" t="s">
        <v>276</v>
      </c>
      <c r="C264" s="317"/>
      <c r="D264" s="317">
        <v>12</v>
      </c>
      <c r="E264" s="317"/>
      <c r="F264" s="317" t="s">
        <v>216</v>
      </c>
      <c r="G264" s="317"/>
      <c r="H264" s="30">
        <v>13.44</v>
      </c>
      <c r="I264" s="30">
        <f t="shared" si="30"/>
        <v>161.28</v>
      </c>
      <c r="J264" s="463">
        <f>I264*L264</f>
        <v>7257.6</v>
      </c>
      <c r="K264" s="302"/>
      <c r="L264" s="43" t="s">
        <v>340</v>
      </c>
      <c r="M264" s="40">
        <v>60</v>
      </c>
      <c r="N264" s="64"/>
      <c r="O264" s="134"/>
      <c r="P264" s="220" t="s">
        <v>277</v>
      </c>
    </row>
    <row r="265" spans="1:16" ht="16.5" customHeight="1">
      <c r="A265" s="86">
        <v>22</v>
      </c>
      <c r="B265" s="317" t="s">
        <v>144</v>
      </c>
      <c r="C265" s="317"/>
      <c r="D265" s="317">
        <v>5</v>
      </c>
      <c r="E265" s="317"/>
      <c r="F265" s="317">
        <v>20</v>
      </c>
      <c r="G265" s="317"/>
      <c r="H265" s="30">
        <v>12.82</v>
      </c>
      <c r="I265" s="30">
        <f t="shared" si="30"/>
        <v>64.1</v>
      </c>
      <c r="J265" s="302">
        <f aca="true" t="shared" si="32" ref="J265:J279">I265*M265</f>
        <v>3845.9999999999995</v>
      </c>
      <c r="K265" s="302"/>
      <c r="L265" s="43" t="s">
        <v>42</v>
      </c>
      <c r="M265" s="40">
        <v>60</v>
      </c>
      <c r="N265" s="64">
        <v>1</v>
      </c>
      <c r="O265" s="134">
        <f t="shared" si="31"/>
        <v>64.1</v>
      </c>
      <c r="P265" s="220" t="s">
        <v>282</v>
      </c>
    </row>
    <row r="266" spans="1:16" ht="16.5" customHeight="1">
      <c r="A266" s="86">
        <v>23</v>
      </c>
      <c r="B266" s="317" t="s">
        <v>283</v>
      </c>
      <c r="C266" s="317"/>
      <c r="D266" s="317">
        <v>6</v>
      </c>
      <c r="E266" s="317"/>
      <c r="F266" s="317">
        <v>20</v>
      </c>
      <c r="G266" s="317"/>
      <c r="H266" s="30">
        <v>12.82</v>
      </c>
      <c r="I266" s="30">
        <f t="shared" si="30"/>
        <v>76.92</v>
      </c>
      <c r="J266" s="302">
        <f t="shared" si="32"/>
        <v>4615.2</v>
      </c>
      <c r="K266" s="302"/>
      <c r="L266" s="43" t="s">
        <v>42</v>
      </c>
      <c r="M266" s="40">
        <v>60</v>
      </c>
      <c r="N266" s="64">
        <v>1</v>
      </c>
      <c r="O266" s="134">
        <f t="shared" si="31"/>
        <v>76.92</v>
      </c>
      <c r="P266" s="220" t="s">
        <v>282</v>
      </c>
    </row>
    <row r="267" spans="1:16" ht="16.5" customHeight="1">
      <c r="A267" s="86">
        <v>24</v>
      </c>
      <c r="B267" s="313" t="s">
        <v>408</v>
      </c>
      <c r="C267" s="313"/>
      <c r="D267" s="313">
        <v>6</v>
      </c>
      <c r="E267" s="313"/>
      <c r="F267" s="317" t="s">
        <v>410</v>
      </c>
      <c r="G267" s="317"/>
      <c r="H267" s="30"/>
      <c r="I267" s="30">
        <f t="shared" si="30"/>
        <v>0</v>
      </c>
      <c r="J267" s="302">
        <f t="shared" si="32"/>
        <v>0</v>
      </c>
      <c r="K267" s="302"/>
      <c r="L267" s="43" t="s">
        <v>43</v>
      </c>
      <c r="M267" s="40">
        <v>60</v>
      </c>
      <c r="N267" s="64">
        <v>3</v>
      </c>
      <c r="O267" s="134">
        <f t="shared" si="31"/>
        <v>0</v>
      </c>
      <c r="P267" s="219" t="s">
        <v>409</v>
      </c>
    </row>
    <row r="268" spans="1:16" ht="16.5" customHeight="1">
      <c r="A268" s="86">
        <v>25</v>
      </c>
      <c r="B268" s="317" t="s">
        <v>344</v>
      </c>
      <c r="C268" s="317"/>
      <c r="D268" s="317">
        <v>7</v>
      </c>
      <c r="E268" s="317"/>
      <c r="F268" s="317">
        <v>20</v>
      </c>
      <c r="G268" s="317"/>
      <c r="H268" s="30">
        <v>36.75</v>
      </c>
      <c r="I268" s="30">
        <f t="shared" si="30"/>
        <v>257.25</v>
      </c>
      <c r="J268" s="302">
        <f t="shared" si="32"/>
        <v>15435</v>
      </c>
      <c r="K268" s="302"/>
      <c r="L268" s="43" t="s">
        <v>42</v>
      </c>
      <c r="M268" s="40">
        <v>60</v>
      </c>
      <c r="N268" s="64">
        <v>2</v>
      </c>
      <c r="O268" s="134">
        <f t="shared" si="31"/>
        <v>514.5</v>
      </c>
      <c r="P268" s="220" t="s">
        <v>348</v>
      </c>
    </row>
    <row r="269" spans="1:16" ht="16.5" customHeight="1">
      <c r="A269" s="86">
        <v>26</v>
      </c>
      <c r="B269" s="317" t="s">
        <v>145</v>
      </c>
      <c r="C269" s="317"/>
      <c r="D269" s="317">
        <v>3.5</v>
      </c>
      <c r="E269" s="317"/>
      <c r="F269" s="317">
        <v>20</v>
      </c>
      <c r="G269" s="317"/>
      <c r="H269" s="30">
        <v>15.29</v>
      </c>
      <c r="I269" s="30">
        <f>H269*D269</f>
        <v>53.515</v>
      </c>
      <c r="J269" s="302">
        <f t="shared" si="32"/>
        <v>3210.9</v>
      </c>
      <c r="K269" s="302"/>
      <c r="L269" s="43" t="s">
        <v>42</v>
      </c>
      <c r="M269" s="40">
        <v>60</v>
      </c>
      <c r="N269" s="64"/>
      <c r="O269" s="134"/>
      <c r="P269" s="180"/>
    </row>
    <row r="270" spans="1:16" ht="16.5" customHeight="1">
      <c r="A270" s="86">
        <v>27</v>
      </c>
      <c r="B270" s="313" t="s">
        <v>236</v>
      </c>
      <c r="C270" s="313"/>
      <c r="D270" s="313">
        <v>1.5</v>
      </c>
      <c r="E270" s="313"/>
      <c r="F270" s="317">
        <v>20</v>
      </c>
      <c r="G270" s="317"/>
      <c r="H270" s="30">
        <v>36.75</v>
      </c>
      <c r="I270" s="30">
        <f aca="true" t="shared" si="33" ref="I270:I279">H270*D270</f>
        <v>55.125</v>
      </c>
      <c r="J270" s="302">
        <f t="shared" si="32"/>
        <v>3307.5</v>
      </c>
      <c r="K270" s="302"/>
      <c r="L270" s="43" t="s">
        <v>43</v>
      </c>
      <c r="M270" s="40">
        <v>60</v>
      </c>
      <c r="N270" s="64">
        <v>1</v>
      </c>
      <c r="O270" s="134">
        <f>N270*I270</f>
        <v>55.125</v>
      </c>
      <c r="P270" s="184" t="s">
        <v>357</v>
      </c>
    </row>
    <row r="271" spans="1:16" ht="16.5" customHeight="1">
      <c r="A271" s="86">
        <v>28</v>
      </c>
      <c r="B271" s="313" t="s">
        <v>406</v>
      </c>
      <c r="C271" s="313"/>
      <c r="D271" s="313">
        <v>6</v>
      </c>
      <c r="E271" s="313"/>
      <c r="F271" s="317" t="s">
        <v>410</v>
      </c>
      <c r="G271" s="317"/>
      <c r="H271" s="30"/>
      <c r="I271" s="30">
        <f>H271*D271</f>
        <v>0</v>
      </c>
      <c r="J271" s="302">
        <f>I271*M271</f>
        <v>0</v>
      </c>
      <c r="K271" s="302"/>
      <c r="L271" s="43" t="s">
        <v>43</v>
      </c>
      <c r="M271" s="40">
        <v>60</v>
      </c>
      <c r="N271" s="64">
        <v>4</v>
      </c>
      <c r="O271" s="134">
        <f>N271*I271</f>
        <v>0</v>
      </c>
      <c r="P271" s="184" t="s">
        <v>407</v>
      </c>
    </row>
    <row r="272" spans="1:16" ht="16.5" customHeight="1">
      <c r="A272" s="86">
        <v>29</v>
      </c>
      <c r="B272" s="313" t="s">
        <v>258</v>
      </c>
      <c r="C272" s="313"/>
      <c r="D272" s="313">
        <v>2.5</v>
      </c>
      <c r="E272" s="313"/>
      <c r="F272" s="317">
        <v>20</v>
      </c>
      <c r="G272" s="317"/>
      <c r="H272" s="30">
        <v>26.39</v>
      </c>
      <c r="I272" s="30">
        <f t="shared" si="33"/>
        <v>65.975</v>
      </c>
      <c r="J272" s="302">
        <f t="shared" si="32"/>
        <v>3958.4999999999995</v>
      </c>
      <c r="K272" s="302"/>
      <c r="L272" s="43" t="s">
        <v>186</v>
      </c>
      <c r="M272" s="40">
        <v>60</v>
      </c>
      <c r="N272" s="64"/>
      <c r="O272" s="134"/>
      <c r="P272" s="219"/>
    </row>
    <row r="273" spans="1:16" ht="16.5" customHeight="1">
      <c r="A273" s="86">
        <v>30</v>
      </c>
      <c r="B273" s="313" t="s">
        <v>346</v>
      </c>
      <c r="C273" s="313"/>
      <c r="D273" s="313">
        <v>0.54</v>
      </c>
      <c r="E273" s="313"/>
      <c r="F273" s="317">
        <v>20</v>
      </c>
      <c r="G273" s="317"/>
      <c r="H273" s="30">
        <v>39.46</v>
      </c>
      <c r="I273" s="30">
        <f>H273*D273</f>
        <v>21.308400000000002</v>
      </c>
      <c r="J273" s="302">
        <f t="shared" si="32"/>
        <v>852.3360000000001</v>
      </c>
      <c r="K273" s="302"/>
      <c r="L273" s="43" t="s">
        <v>186</v>
      </c>
      <c r="M273" s="40">
        <v>40</v>
      </c>
      <c r="N273" s="64">
        <v>1</v>
      </c>
      <c r="O273" s="134">
        <f>N273*I273</f>
        <v>21.308400000000002</v>
      </c>
      <c r="P273" s="184" t="s">
        <v>347</v>
      </c>
    </row>
    <row r="274" spans="1:16" ht="16.5" customHeight="1">
      <c r="A274" s="86">
        <v>31</v>
      </c>
      <c r="B274" s="313" t="s">
        <v>259</v>
      </c>
      <c r="C274" s="313"/>
      <c r="D274" s="313">
        <v>1.34</v>
      </c>
      <c r="E274" s="313"/>
      <c r="F274" s="317">
        <v>20</v>
      </c>
      <c r="G274" s="317"/>
      <c r="H274" s="30">
        <v>27.36</v>
      </c>
      <c r="I274" s="30">
        <f>H274*D274</f>
        <v>36.6624</v>
      </c>
      <c r="J274" s="302">
        <f t="shared" si="32"/>
        <v>1466.4959999999999</v>
      </c>
      <c r="K274" s="302"/>
      <c r="L274" s="43" t="s">
        <v>186</v>
      </c>
      <c r="M274" s="40">
        <v>40</v>
      </c>
      <c r="N274" s="64">
        <v>1</v>
      </c>
      <c r="O274" s="134">
        <f>N274*I274</f>
        <v>36.6624</v>
      </c>
      <c r="P274" s="184" t="s">
        <v>248</v>
      </c>
    </row>
    <row r="275" spans="1:16" ht="16.5" customHeight="1">
      <c r="A275" s="86">
        <v>32</v>
      </c>
      <c r="B275" s="313" t="s">
        <v>264</v>
      </c>
      <c r="C275" s="313"/>
      <c r="D275" s="461">
        <v>3.3</v>
      </c>
      <c r="E275" s="461"/>
      <c r="F275" s="317">
        <v>20</v>
      </c>
      <c r="G275" s="317"/>
      <c r="H275" s="30">
        <v>54.3</v>
      </c>
      <c r="I275" s="30">
        <f t="shared" si="33"/>
        <v>179.18999999999997</v>
      </c>
      <c r="J275" s="302">
        <f t="shared" si="32"/>
        <v>10751.399999999998</v>
      </c>
      <c r="K275" s="302"/>
      <c r="L275" s="43" t="s">
        <v>186</v>
      </c>
      <c r="M275" s="40">
        <v>60</v>
      </c>
      <c r="N275" s="64">
        <v>1</v>
      </c>
      <c r="O275" s="134">
        <f>N275*I275</f>
        <v>179.18999999999997</v>
      </c>
      <c r="P275" s="184">
        <v>42901</v>
      </c>
    </row>
    <row r="276" spans="1:16" ht="16.5" customHeight="1">
      <c r="A276" s="86">
        <v>33</v>
      </c>
      <c r="B276" s="313" t="s">
        <v>237</v>
      </c>
      <c r="C276" s="313"/>
      <c r="D276" s="313">
        <v>3</v>
      </c>
      <c r="E276" s="313"/>
      <c r="F276" s="317">
        <v>20</v>
      </c>
      <c r="G276" s="317"/>
      <c r="H276" s="30">
        <v>47.2</v>
      </c>
      <c r="I276" s="30">
        <f t="shared" si="33"/>
        <v>141.60000000000002</v>
      </c>
      <c r="J276" s="302">
        <f t="shared" si="32"/>
        <v>8496.000000000002</v>
      </c>
      <c r="K276" s="302"/>
      <c r="L276" s="43" t="s">
        <v>185</v>
      </c>
      <c r="M276" s="40">
        <v>60</v>
      </c>
      <c r="N276" s="64"/>
      <c r="O276" s="134"/>
      <c r="P276" s="184"/>
    </row>
    <row r="277" spans="1:16" ht="16.5" customHeight="1">
      <c r="A277" s="86">
        <v>34</v>
      </c>
      <c r="B277" s="313" t="s">
        <v>237</v>
      </c>
      <c r="C277" s="313"/>
      <c r="D277" s="313">
        <v>6</v>
      </c>
      <c r="E277" s="313"/>
      <c r="F277" s="317">
        <v>20</v>
      </c>
      <c r="G277" s="317"/>
      <c r="H277" s="30">
        <v>102.3</v>
      </c>
      <c r="I277" s="30">
        <f t="shared" si="33"/>
        <v>613.8</v>
      </c>
      <c r="J277" s="302">
        <f t="shared" si="32"/>
        <v>36828</v>
      </c>
      <c r="K277" s="302"/>
      <c r="L277" s="43" t="s">
        <v>185</v>
      </c>
      <c r="M277" s="40">
        <v>60</v>
      </c>
      <c r="N277" s="64"/>
      <c r="O277" s="134"/>
      <c r="P277" s="184"/>
    </row>
    <row r="278" spans="1:16" ht="16.5" customHeight="1">
      <c r="A278" s="86">
        <v>35</v>
      </c>
      <c r="B278" s="313" t="s">
        <v>265</v>
      </c>
      <c r="C278" s="313"/>
      <c r="D278" s="313">
        <v>10</v>
      </c>
      <c r="E278" s="313"/>
      <c r="F278" s="317" t="s">
        <v>266</v>
      </c>
      <c r="G278" s="317"/>
      <c r="H278" s="30">
        <v>102.6</v>
      </c>
      <c r="I278" s="30">
        <f t="shared" si="33"/>
        <v>1026</v>
      </c>
      <c r="J278" s="302">
        <f t="shared" si="32"/>
        <v>61560</v>
      </c>
      <c r="K278" s="302"/>
      <c r="L278" s="43" t="s">
        <v>185</v>
      </c>
      <c r="M278" s="40">
        <v>60</v>
      </c>
      <c r="N278" s="64"/>
      <c r="O278" s="134"/>
      <c r="P278" s="184">
        <v>42901</v>
      </c>
    </row>
    <row r="279" spans="1:16" ht="16.5" customHeight="1" thickBot="1">
      <c r="A279" s="86">
        <v>36</v>
      </c>
      <c r="B279" s="314" t="s">
        <v>193</v>
      </c>
      <c r="C279" s="314"/>
      <c r="D279" s="314">
        <v>1.37</v>
      </c>
      <c r="E279" s="314"/>
      <c r="F279" s="308">
        <v>20</v>
      </c>
      <c r="G279" s="308"/>
      <c r="H279" s="106">
        <v>122</v>
      </c>
      <c r="I279" s="106">
        <f t="shared" si="33"/>
        <v>167.14000000000001</v>
      </c>
      <c r="J279" s="309">
        <f t="shared" si="32"/>
        <v>10028.400000000001</v>
      </c>
      <c r="K279" s="309"/>
      <c r="L279" s="135" t="s">
        <v>185</v>
      </c>
      <c r="M279" s="78">
        <v>60</v>
      </c>
      <c r="N279" s="107">
        <v>1</v>
      </c>
      <c r="O279" s="136">
        <f>N279*I279</f>
        <v>167.14000000000001</v>
      </c>
      <c r="P279" s="184" t="s">
        <v>248</v>
      </c>
    </row>
    <row r="280" spans="1:16" ht="16.5" customHeight="1" thickBot="1">
      <c r="A280" s="467" t="s">
        <v>187</v>
      </c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  <c r="L280" s="380"/>
      <c r="M280" s="380"/>
      <c r="N280" s="217"/>
      <c r="O280" s="217"/>
      <c r="P280" s="184"/>
    </row>
    <row r="281" spans="1:16" ht="16.5" customHeight="1">
      <c r="A281" s="262">
        <v>1</v>
      </c>
      <c r="B281" s="465" t="s">
        <v>122</v>
      </c>
      <c r="C281" s="466"/>
      <c r="D281" s="304">
        <v>6</v>
      </c>
      <c r="E281" s="304"/>
      <c r="F281" s="304">
        <v>20</v>
      </c>
      <c r="G281" s="304"/>
      <c r="H281" s="103">
        <v>0.605</v>
      </c>
      <c r="I281" s="103">
        <f aca="true" t="shared" si="34" ref="I281:I288">H281*D281</f>
        <v>3.63</v>
      </c>
      <c r="J281" s="329">
        <f aca="true" t="shared" si="35" ref="J281:J293">I281*M281</f>
        <v>243.20999999999998</v>
      </c>
      <c r="K281" s="329"/>
      <c r="L281" s="132" t="s">
        <v>22</v>
      </c>
      <c r="M281" s="72">
        <v>67</v>
      </c>
      <c r="N281" s="117"/>
      <c r="O281" s="138"/>
      <c r="P281" s="184"/>
    </row>
    <row r="282" spans="1:16" ht="16.5" customHeight="1">
      <c r="A282" s="88">
        <v>2</v>
      </c>
      <c r="B282" s="322" t="s">
        <v>239</v>
      </c>
      <c r="C282" s="317"/>
      <c r="D282" s="317">
        <v>6</v>
      </c>
      <c r="E282" s="317"/>
      <c r="F282" s="317">
        <v>20</v>
      </c>
      <c r="G282" s="317"/>
      <c r="H282" s="30">
        <v>1.08</v>
      </c>
      <c r="I282" s="30">
        <f t="shared" si="34"/>
        <v>6.48</v>
      </c>
      <c r="J282" s="302">
        <f t="shared" si="35"/>
        <v>369.36</v>
      </c>
      <c r="K282" s="302"/>
      <c r="L282" s="43" t="s">
        <v>22</v>
      </c>
      <c r="M282" s="40">
        <v>57</v>
      </c>
      <c r="N282" s="188">
        <v>6</v>
      </c>
      <c r="O282" s="134">
        <f>N282*I282</f>
        <v>38.88</v>
      </c>
      <c r="P282" s="220" t="s">
        <v>382</v>
      </c>
    </row>
    <row r="283" spans="1:16" ht="16.5" customHeight="1">
      <c r="A283" s="262">
        <v>10</v>
      </c>
      <c r="B283" s="375" t="s">
        <v>251</v>
      </c>
      <c r="C283" s="313"/>
      <c r="D283" s="313">
        <v>6</v>
      </c>
      <c r="E283" s="313"/>
      <c r="F283" s="317">
        <v>20</v>
      </c>
      <c r="G283" s="317"/>
      <c r="H283" s="30">
        <v>0.9</v>
      </c>
      <c r="I283" s="30">
        <f t="shared" si="34"/>
        <v>5.4</v>
      </c>
      <c r="J283" s="302">
        <f t="shared" si="35"/>
        <v>307.8</v>
      </c>
      <c r="K283" s="302"/>
      <c r="L283" s="43" t="s">
        <v>27</v>
      </c>
      <c r="M283" s="40">
        <v>57</v>
      </c>
      <c r="N283" s="188"/>
      <c r="O283" s="134"/>
      <c r="P283" s="184"/>
    </row>
    <row r="284" spans="1:16" ht="16.5" customHeight="1">
      <c r="A284" s="262">
        <v>3</v>
      </c>
      <c r="B284" s="322" t="s">
        <v>245</v>
      </c>
      <c r="C284" s="317"/>
      <c r="D284" s="317">
        <v>6</v>
      </c>
      <c r="E284" s="317"/>
      <c r="F284" s="317">
        <v>20</v>
      </c>
      <c r="G284" s="317"/>
      <c r="H284" s="30">
        <v>1.07</v>
      </c>
      <c r="I284" s="30">
        <f t="shared" si="34"/>
        <v>6.42</v>
      </c>
      <c r="J284" s="302">
        <f t="shared" si="35"/>
        <v>365.94</v>
      </c>
      <c r="K284" s="302"/>
      <c r="L284" s="43" t="s">
        <v>22</v>
      </c>
      <c r="M284" s="40">
        <v>57</v>
      </c>
      <c r="N284" s="64"/>
      <c r="O284" s="134"/>
      <c r="P284" s="184"/>
    </row>
    <row r="285" spans="1:16" ht="16.5" customHeight="1">
      <c r="A285" s="262">
        <v>4</v>
      </c>
      <c r="B285" s="322" t="s">
        <v>44</v>
      </c>
      <c r="C285" s="317"/>
      <c r="D285" s="317">
        <v>6</v>
      </c>
      <c r="E285" s="317"/>
      <c r="F285" s="317">
        <v>20</v>
      </c>
      <c r="G285" s="317"/>
      <c r="H285" s="30">
        <v>1.35</v>
      </c>
      <c r="I285" s="30">
        <f t="shared" si="34"/>
        <v>8.100000000000001</v>
      </c>
      <c r="J285" s="302">
        <f t="shared" si="35"/>
        <v>445.50000000000006</v>
      </c>
      <c r="K285" s="302"/>
      <c r="L285" s="43" t="s">
        <v>22</v>
      </c>
      <c r="M285" s="40">
        <v>55</v>
      </c>
      <c r="N285" s="64"/>
      <c r="O285" s="134"/>
      <c r="P285" s="184"/>
    </row>
    <row r="286" spans="1:16" ht="16.5" customHeight="1">
      <c r="A286" s="262">
        <v>6</v>
      </c>
      <c r="B286" s="322" t="s">
        <v>222</v>
      </c>
      <c r="C286" s="317"/>
      <c r="D286" s="317">
        <v>6</v>
      </c>
      <c r="E286" s="317"/>
      <c r="F286" s="317">
        <v>20</v>
      </c>
      <c r="G286" s="317"/>
      <c r="H286" s="30">
        <v>2.33</v>
      </c>
      <c r="I286" s="30">
        <f t="shared" si="34"/>
        <v>13.98</v>
      </c>
      <c r="J286" s="302">
        <f t="shared" si="35"/>
        <v>699</v>
      </c>
      <c r="K286" s="302"/>
      <c r="L286" s="43" t="s">
        <v>22</v>
      </c>
      <c r="M286" s="40">
        <v>50</v>
      </c>
      <c r="N286" s="64"/>
      <c r="O286" s="134"/>
      <c r="P286" s="219"/>
    </row>
    <row r="287" spans="1:16" ht="16.5" customHeight="1">
      <c r="A287" s="88">
        <v>8</v>
      </c>
      <c r="B287" s="322" t="s">
        <v>46</v>
      </c>
      <c r="C287" s="317"/>
      <c r="D287" s="317">
        <v>6</v>
      </c>
      <c r="E287" s="317"/>
      <c r="F287" s="317">
        <v>20</v>
      </c>
      <c r="G287" s="317"/>
      <c r="H287" s="30">
        <v>2.96</v>
      </c>
      <c r="I287" s="30">
        <f t="shared" si="34"/>
        <v>17.759999999999998</v>
      </c>
      <c r="J287" s="302">
        <f t="shared" si="35"/>
        <v>976.7999999999998</v>
      </c>
      <c r="K287" s="302"/>
      <c r="L287" s="43" t="s">
        <v>29</v>
      </c>
      <c r="M287" s="40">
        <v>55</v>
      </c>
      <c r="N287" s="64">
        <v>2</v>
      </c>
      <c r="O287" s="134">
        <f aca="true" t="shared" si="36" ref="O287:O293">N287*I287</f>
        <v>35.519999999999996</v>
      </c>
      <c r="P287" s="180" t="s">
        <v>248</v>
      </c>
    </row>
    <row r="288" spans="1:16" ht="16.5" customHeight="1">
      <c r="A288" s="262">
        <v>9</v>
      </c>
      <c r="B288" s="322" t="s">
        <v>47</v>
      </c>
      <c r="C288" s="317"/>
      <c r="D288" s="317">
        <v>6</v>
      </c>
      <c r="E288" s="317"/>
      <c r="F288" s="317">
        <v>20</v>
      </c>
      <c r="G288" s="317"/>
      <c r="H288" s="30">
        <v>6.4</v>
      </c>
      <c r="I288" s="30">
        <f t="shared" si="34"/>
        <v>38.400000000000006</v>
      </c>
      <c r="J288" s="302">
        <f t="shared" si="35"/>
        <v>1920.0000000000002</v>
      </c>
      <c r="K288" s="302"/>
      <c r="L288" s="43" t="s">
        <v>27</v>
      </c>
      <c r="M288" s="40">
        <v>50</v>
      </c>
      <c r="N288" s="64">
        <v>1</v>
      </c>
      <c r="O288" s="134">
        <f t="shared" si="36"/>
        <v>38.400000000000006</v>
      </c>
      <c r="P288" s="180" t="s">
        <v>248</v>
      </c>
    </row>
    <row r="289" spans="1:16" ht="16.5" customHeight="1">
      <c r="A289" s="262">
        <v>12</v>
      </c>
      <c r="B289" s="322" t="s">
        <v>252</v>
      </c>
      <c r="C289" s="317"/>
      <c r="D289" s="317">
        <v>6</v>
      </c>
      <c r="E289" s="317"/>
      <c r="F289" s="317">
        <v>20</v>
      </c>
      <c r="G289" s="317"/>
      <c r="H289" s="30">
        <v>17.72</v>
      </c>
      <c r="I289" s="30">
        <f aca="true" t="shared" si="37" ref="I289:I300">H289*D289</f>
        <v>106.32</v>
      </c>
      <c r="J289" s="302">
        <f t="shared" si="35"/>
        <v>5316</v>
      </c>
      <c r="K289" s="302"/>
      <c r="L289" s="43" t="s">
        <v>48</v>
      </c>
      <c r="M289" s="40">
        <v>50</v>
      </c>
      <c r="N289" s="64">
        <v>1</v>
      </c>
      <c r="O289" s="134">
        <f t="shared" si="36"/>
        <v>106.32</v>
      </c>
      <c r="P289" s="180" t="s">
        <v>248</v>
      </c>
    </row>
    <row r="290" spans="1:16" ht="16.5" customHeight="1">
      <c r="A290" s="262">
        <v>13</v>
      </c>
      <c r="B290" s="322" t="s">
        <v>298</v>
      </c>
      <c r="C290" s="317"/>
      <c r="D290" s="317">
        <v>5</v>
      </c>
      <c r="E290" s="317"/>
      <c r="F290" s="317">
        <v>20</v>
      </c>
      <c r="G290" s="317"/>
      <c r="H290" s="30">
        <v>19.01</v>
      </c>
      <c r="I290" s="30">
        <f>H290*D290</f>
        <v>95.05000000000001</v>
      </c>
      <c r="J290" s="302">
        <f t="shared" si="35"/>
        <v>4752.500000000001</v>
      </c>
      <c r="K290" s="302"/>
      <c r="L290" s="43" t="s">
        <v>48</v>
      </c>
      <c r="M290" s="40">
        <v>50</v>
      </c>
      <c r="N290" s="64">
        <v>1</v>
      </c>
      <c r="O290" s="134">
        <f t="shared" si="36"/>
        <v>95.05000000000001</v>
      </c>
      <c r="P290" s="180" t="s">
        <v>297</v>
      </c>
    </row>
    <row r="291" spans="1:16" ht="16.5" customHeight="1">
      <c r="A291" s="88">
        <v>14</v>
      </c>
      <c r="B291" s="322" t="s">
        <v>252</v>
      </c>
      <c r="C291" s="317"/>
      <c r="D291" s="317">
        <v>1.56</v>
      </c>
      <c r="E291" s="317"/>
      <c r="F291" s="317">
        <v>20</v>
      </c>
      <c r="G291" s="317"/>
      <c r="H291" s="30">
        <v>17.72</v>
      </c>
      <c r="I291" s="30">
        <f t="shared" si="37"/>
        <v>27.6432</v>
      </c>
      <c r="J291" s="302">
        <f t="shared" si="35"/>
        <v>1382.16</v>
      </c>
      <c r="K291" s="302"/>
      <c r="L291" s="43" t="s">
        <v>61</v>
      </c>
      <c r="M291" s="40">
        <v>50</v>
      </c>
      <c r="N291" s="64">
        <v>2</v>
      </c>
      <c r="O291" s="134">
        <f t="shared" si="36"/>
        <v>55.2864</v>
      </c>
      <c r="P291" s="196" t="s">
        <v>300</v>
      </c>
    </row>
    <row r="292" spans="1:16" ht="16.5" customHeight="1">
      <c r="A292" s="262">
        <v>15</v>
      </c>
      <c r="B292" s="375" t="s">
        <v>286</v>
      </c>
      <c r="C292" s="313"/>
      <c r="D292" s="313">
        <v>12</v>
      </c>
      <c r="E292" s="313"/>
      <c r="F292" s="317">
        <v>20</v>
      </c>
      <c r="G292" s="317"/>
      <c r="H292" s="30">
        <v>15.2</v>
      </c>
      <c r="I292" s="30">
        <f>H292*D292</f>
        <v>182.39999999999998</v>
      </c>
      <c r="J292" s="302">
        <f t="shared" si="35"/>
        <v>9119.999999999998</v>
      </c>
      <c r="K292" s="302"/>
      <c r="L292" s="43" t="s">
        <v>48</v>
      </c>
      <c r="M292" s="40">
        <v>50</v>
      </c>
      <c r="N292" s="188"/>
      <c r="O292" s="134"/>
      <c r="P292" s="180"/>
    </row>
    <row r="293" spans="1:16" ht="16.5" customHeight="1">
      <c r="A293" s="262">
        <v>16</v>
      </c>
      <c r="B293" s="322" t="s">
        <v>121</v>
      </c>
      <c r="C293" s="317"/>
      <c r="D293" s="317">
        <v>3</v>
      </c>
      <c r="E293" s="317"/>
      <c r="F293" s="317">
        <v>20</v>
      </c>
      <c r="G293" s="317"/>
      <c r="H293" s="30">
        <v>20.86</v>
      </c>
      <c r="I293" s="30">
        <f>H293*D293</f>
        <v>62.58</v>
      </c>
      <c r="J293" s="302">
        <f t="shared" si="35"/>
        <v>3129</v>
      </c>
      <c r="K293" s="302"/>
      <c r="L293" s="43" t="s">
        <v>61</v>
      </c>
      <c r="M293" s="40">
        <v>50</v>
      </c>
      <c r="N293" s="64">
        <v>1</v>
      </c>
      <c r="O293" s="134">
        <f t="shared" si="36"/>
        <v>62.58</v>
      </c>
      <c r="P293" s="180" t="s">
        <v>357</v>
      </c>
    </row>
    <row r="294" spans="1:16" ht="16.5" customHeight="1">
      <c r="A294" s="262">
        <v>18</v>
      </c>
      <c r="B294" s="322" t="s">
        <v>376</v>
      </c>
      <c r="C294" s="317"/>
      <c r="D294" s="317">
        <v>3</v>
      </c>
      <c r="E294" s="317"/>
      <c r="F294" s="317">
        <v>20</v>
      </c>
      <c r="G294" s="317"/>
      <c r="H294" s="30">
        <v>19.38</v>
      </c>
      <c r="I294" s="30">
        <f t="shared" si="37"/>
        <v>58.14</v>
      </c>
      <c r="J294" s="302">
        <f aca="true" t="shared" si="38" ref="J294:J300">I294*M294</f>
        <v>3023.28</v>
      </c>
      <c r="K294" s="302"/>
      <c r="L294" s="43" t="s">
        <v>62</v>
      </c>
      <c r="M294" s="40">
        <v>52</v>
      </c>
      <c r="N294" s="64">
        <v>1</v>
      </c>
      <c r="O294" s="134">
        <f>N294*I294</f>
        <v>58.14</v>
      </c>
      <c r="P294" s="184" t="s">
        <v>357</v>
      </c>
    </row>
    <row r="295" spans="1:16" ht="16.5" customHeight="1">
      <c r="A295" s="88">
        <v>23</v>
      </c>
      <c r="B295" s="322" t="s">
        <v>124</v>
      </c>
      <c r="C295" s="317"/>
      <c r="D295" s="317">
        <v>1.83</v>
      </c>
      <c r="E295" s="317"/>
      <c r="F295" s="317">
        <v>20</v>
      </c>
      <c r="G295" s="317"/>
      <c r="H295" s="30">
        <v>28.53</v>
      </c>
      <c r="I295" s="30">
        <f t="shared" si="37"/>
        <v>52.209900000000005</v>
      </c>
      <c r="J295" s="302">
        <f t="shared" si="38"/>
        <v>2349.4455000000003</v>
      </c>
      <c r="K295" s="302"/>
      <c r="L295" s="43" t="s">
        <v>62</v>
      </c>
      <c r="M295" s="40">
        <v>45</v>
      </c>
      <c r="N295" s="64">
        <v>1</v>
      </c>
      <c r="O295" s="134">
        <f>N295*I295</f>
        <v>52.209900000000005</v>
      </c>
      <c r="P295" s="184"/>
    </row>
    <row r="296" spans="1:16" ht="16.5" customHeight="1">
      <c r="A296" s="262">
        <v>24</v>
      </c>
      <c r="B296" s="322" t="s">
        <v>125</v>
      </c>
      <c r="C296" s="317"/>
      <c r="D296" s="317">
        <v>4.6</v>
      </c>
      <c r="E296" s="317"/>
      <c r="F296" s="317">
        <v>20</v>
      </c>
      <c r="G296" s="317"/>
      <c r="H296" s="30">
        <v>24</v>
      </c>
      <c r="I296" s="30">
        <f t="shared" si="37"/>
        <v>110.39999999999999</v>
      </c>
      <c r="J296" s="302">
        <f t="shared" si="38"/>
        <v>4968</v>
      </c>
      <c r="K296" s="302"/>
      <c r="L296" s="43" t="s">
        <v>63</v>
      </c>
      <c r="M296" s="40">
        <v>45</v>
      </c>
      <c r="N296" s="64"/>
      <c r="O296" s="134"/>
      <c r="P296" s="184"/>
    </row>
    <row r="297" spans="1:16" ht="16.5" customHeight="1">
      <c r="A297" s="262">
        <v>25</v>
      </c>
      <c r="B297" s="322" t="s">
        <v>126</v>
      </c>
      <c r="C297" s="317"/>
      <c r="D297" s="317">
        <v>2</v>
      </c>
      <c r="E297" s="317"/>
      <c r="F297" s="317">
        <v>20</v>
      </c>
      <c r="G297" s="317"/>
      <c r="H297" s="30">
        <v>37.32</v>
      </c>
      <c r="I297" s="30">
        <f t="shared" si="37"/>
        <v>74.64</v>
      </c>
      <c r="J297" s="302">
        <f t="shared" si="38"/>
        <v>3358.8</v>
      </c>
      <c r="K297" s="302"/>
      <c r="L297" s="43" t="s">
        <v>63</v>
      </c>
      <c r="M297" s="40">
        <v>45</v>
      </c>
      <c r="N297" s="64"/>
      <c r="O297" s="134"/>
      <c r="P297" s="184"/>
    </row>
    <row r="298" spans="1:16" ht="16.5" customHeight="1">
      <c r="A298" s="88">
        <v>26</v>
      </c>
      <c r="B298" s="322" t="s">
        <v>125</v>
      </c>
      <c r="C298" s="317"/>
      <c r="D298" s="317">
        <v>7</v>
      </c>
      <c r="E298" s="317"/>
      <c r="F298" s="317">
        <v>20</v>
      </c>
      <c r="G298" s="317"/>
      <c r="H298" s="30">
        <v>28.53</v>
      </c>
      <c r="I298" s="30">
        <f>H298*D298</f>
        <v>199.71</v>
      </c>
      <c r="J298" s="302">
        <f>I298*M298</f>
        <v>8986.95</v>
      </c>
      <c r="K298" s="302"/>
      <c r="L298" s="43" t="s">
        <v>63</v>
      </c>
      <c r="M298" s="40">
        <v>45</v>
      </c>
      <c r="N298" s="64"/>
      <c r="O298" s="134"/>
      <c r="P298" s="227"/>
    </row>
    <row r="299" spans="1:16" ht="16.5" customHeight="1">
      <c r="A299" s="262">
        <v>27</v>
      </c>
      <c r="B299" s="375" t="s">
        <v>234</v>
      </c>
      <c r="C299" s="313"/>
      <c r="D299" s="313">
        <v>12</v>
      </c>
      <c r="E299" s="313"/>
      <c r="F299" s="317">
        <v>20</v>
      </c>
      <c r="G299" s="317"/>
      <c r="H299" s="30">
        <v>37.32</v>
      </c>
      <c r="I299" s="30">
        <f>H299*D299</f>
        <v>447.84000000000003</v>
      </c>
      <c r="J299" s="302">
        <f>I299*M299</f>
        <v>26870.4</v>
      </c>
      <c r="K299" s="302"/>
      <c r="L299" s="43" t="s">
        <v>63</v>
      </c>
      <c r="M299" s="40">
        <v>60</v>
      </c>
      <c r="N299" s="64"/>
      <c r="O299" s="134"/>
      <c r="P299" s="184"/>
    </row>
    <row r="300" spans="1:16" ht="20.25" customHeight="1" thickBot="1">
      <c r="A300" s="262">
        <v>28</v>
      </c>
      <c r="B300" s="322" t="s">
        <v>59</v>
      </c>
      <c r="C300" s="317"/>
      <c r="D300" s="317">
        <v>6.47</v>
      </c>
      <c r="E300" s="317"/>
      <c r="F300" s="317">
        <v>20</v>
      </c>
      <c r="G300" s="317"/>
      <c r="H300" s="30">
        <v>89.71</v>
      </c>
      <c r="I300" s="30">
        <f t="shared" si="37"/>
        <v>580.4236999999999</v>
      </c>
      <c r="J300" s="302">
        <f t="shared" si="38"/>
        <v>34825.422</v>
      </c>
      <c r="K300" s="302"/>
      <c r="L300" s="43" t="s">
        <v>64</v>
      </c>
      <c r="M300" s="40">
        <v>60</v>
      </c>
      <c r="N300" s="64">
        <v>1</v>
      </c>
      <c r="O300" s="136">
        <f>N300*I300</f>
        <v>580.4236999999999</v>
      </c>
      <c r="P300" s="184" t="s">
        <v>357</v>
      </c>
    </row>
    <row r="301" spans="1:16" ht="20.25" customHeight="1" thickBot="1">
      <c r="A301" s="88">
        <v>29</v>
      </c>
      <c r="B301" s="376" t="s">
        <v>235</v>
      </c>
      <c r="C301" s="314"/>
      <c r="D301" s="314">
        <v>6</v>
      </c>
      <c r="E301" s="314"/>
      <c r="F301" s="308">
        <v>20</v>
      </c>
      <c r="G301" s="308"/>
      <c r="H301" s="106">
        <v>89.71</v>
      </c>
      <c r="I301" s="106">
        <f>H301*D301</f>
        <v>538.26</v>
      </c>
      <c r="J301" s="309">
        <f>I301*M301</f>
        <v>32295.6</v>
      </c>
      <c r="K301" s="309"/>
      <c r="L301" s="135" t="s">
        <v>64</v>
      </c>
      <c r="M301" s="78">
        <v>60</v>
      </c>
      <c r="N301" s="107">
        <v>1</v>
      </c>
      <c r="O301" s="136">
        <f>N301*I301</f>
        <v>538.26</v>
      </c>
      <c r="P301" s="184">
        <v>42901</v>
      </c>
    </row>
    <row r="302" spans="1:16" ht="18" customHeight="1" thickBot="1">
      <c r="A302" s="384" t="s">
        <v>188</v>
      </c>
      <c r="B302" s="384"/>
      <c r="C302" s="384"/>
      <c r="D302" s="384"/>
      <c r="E302" s="384"/>
      <c r="F302" s="384"/>
      <c r="G302" s="384"/>
      <c r="H302" s="384"/>
      <c r="I302" s="384"/>
      <c r="J302" s="384"/>
      <c r="K302" s="384"/>
      <c r="L302" s="384"/>
      <c r="M302" s="384"/>
      <c r="N302" s="139"/>
      <c r="O302" s="139"/>
      <c r="P302" s="184"/>
    </row>
    <row r="303" spans="1:16" s="178" customFormat="1" ht="18.75">
      <c r="A303" s="85">
        <v>1</v>
      </c>
      <c r="B303" s="304" t="s">
        <v>45</v>
      </c>
      <c r="C303" s="304"/>
      <c r="D303" s="304">
        <v>6</v>
      </c>
      <c r="E303" s="304"/>
      <c r="F303" s="304">
        <v>20</v>
      </c>
      <c r="G303" s="304"/>
      <c r="H303" s="103">
        <v>2.4</v>
      </c>
      <c r="I303" s="103">
        <f aca="true" t="shared" si="39" ref="I303:I311">H303*D303</f>
        <v>14.399999999999999</v>
      </c>
      <c r="J303" s="329">
        <f>I303*M303</f>
        <v>777.5999999999999</v>
      </c>
      <c r="K303" s="329"/>
      <c r="L303" s="132" t="s">
        <v>24</v>
      </c>
      <c r="M303" s="72">
        <v>54</v>
      </c>
      <c r="N303" s="117"/>
      <c r="O303" s="138"/>
      <c r="P303" s="184"/>
    </row>
    <row r="304" spans="1:16" s="178" customFormat="1" ht="18.75">
      <c r="A304" s="86">
        <v>1</v>
      </c>
      <c r="B304" s="317" t="s">
        <v>250</v>
      </c>
      <c r="C304" s="317"/>
      <c r="D304" s="317">
        <v>6</v>
      </c>
      <c r="E304" s="317"/>
      <c r="F304" s="317">
        <v>20</v>
      </c>
      <c r="G304" s="317"/>
      <c r="H304" s="30">
        <v>1.35</v>
      </c>
      <c r="I304" s="30">
        <f t="shared" si="39"/>
        <v>8.100000000000001</v>
      </c>
      <c r="J304" s="302">
        <f>I304*M304</f>
        <v>405.00000000000006</v>
      </c>
      <c r="K304" s="302"/>
      <c r="L304" s="43" t="s">
        <v>22</v>
      </c>
      <c r="M304" s="40">
        <v>50</v>
      </c>
      <c r="N304" s="64"/>
      <c r="O304" s="134"/>
      <c r="P304" s="184"/>
    </row>
    <row r="305" spans="1:16" s="178" customFormat="1" ht="18.75">
      <c r="A305" s="86">
        <v>6</v>
      </c>
      <c r="B305" s="313" t="s">
        <v>246</v>
      </c>
      <c r="C305" s="313"/>
      <c r="D305" s="313">
        <v>6</v>
      </c>
      <c r="E305" s="313"/>
      <c r="F305" s="317">
        <v>20</v>
      </c>
      <c r="G305" s="317"/>
      <c r="H305" s="30">
        <v>4</v>
      </c>
      <c r="I305" s="30">
        <f t="shared" si="39"/>
        <v>24</v>
      </c>
      <c r="J305" s="463" t="s">
        <v>216</v>
      </c>
      <c r="K305" s="302"/>
      <c r="L305" s="43" t="s">
        <v>270</v>
      </c>
      <c r="M305" s="40">
        <v>45</v>
      </c>
      <c r="N305" s="188"/>
      <c r="O305" s="134"/>
      <c r="P305" s="184"/>
    </row>
    <row r="306" spans="1:16" s="178" customFormat="1" ht="18.75">
      <c r="A306" s="86">
        <v>1</v>
      </c>
      <c r="B306" s="317" t="s">
        <v>292</v>
      </c>
      <c r="C306" s="317"/>
      <c r="D306" s="317">
        <v>6</v>
      </c>
      <c r="E306" s="317"/>
      <c r="F306" s="317">
        <v>20</v>
      </c>
      <c r="G306" s="317"/>
      <c r="H306" s="30">
        <v>7</v>
      </c>
      <c r="I306" s="30">
        <f t="shared" si="39"/>
        <v>42</v>
      </c>
      <c r="J306" s="302">
        <f aca="true" t="shared" si="40" ref="J306:J311">I306*M306</f>
        <v>2184</v>
      </c>
      <c r="K306" s="302"/>
      <c r="L306" s="43" t="s">
        <v>24</v>
      </c>
      <c r="M306" s="40">
        <v>52</v>
      </c>
      <c r="N306" s="64"/>
      <c r="O306" s="134"/>
      <c r="P306" s="219"/>
    </row>
    <row r="307" spans="1:16" s="178" customFormat="1" ht="18.75">
      <c r="A307" s="86">
        <v>1</v>
      </c>
      <c r="B307" s="317" t="s">
        <v>247</v>
      </c>
      <c r="C307" s="317"/>
      <c r="D307" s="317">
        <v>6</v>
      </c>
      <c r="E307" s="317"/>
      <c r="F307" s="317">
        <v>20</v>
      </c>
      <c r="G307" s="317"/>
      <c r="H307" s="30">
        <v>2.96</v>
      </c>
      <c r="I307" s="30">
        <f t="shared" si="39"/>
        <v>17.759999999999998</v>
      </c>
      <c r="J307" s="302">
        <f t="shared" si="40"/>
        <v>923.5199999999999</v>
      </c>
      <c r="K307" s="302"/>
      <c r="L307" s="43" t="s">
        <v>24</v>
      </c>
      <c r="M307" s="40">
        <v>52</v>
      </c>
      <c r="N307" s="64"/>
      <c r="O307" s="134"/>
      <c r="P307" s="184"/>
    </row>
    <row r="308" spans="1:16" ht="15">
      <c r="A308" s="86">
        <v>2</v>
      </c>
      <c r="B308" s="317" t="s">
        <v>261</v>
      </c>
      <c r="C308" s="317"/>
      <c r="D308" s="313">
        <v>3</v>
      </c>
      <c r="E308" s="313"/>
      <c r="F308" s="317" t="s">
        <v>88</v>
      </c>
      <c r="G308" s="317"/>
      <c r="H308" s="30">
        <v>24.46</v>
      </c>
      <c r="I308" s="30">
        <f t="shared" si="39"/>
        <v>73.38</v>
      </c>
      <c r="J308" s="302">
        <f t="shared" si="40"/>
        <v>3815.7599999999998</v>
      </c>
      <c r="K308" s="302"/>
      <c r="L308" s="43" t="s">
        <v>177</v>
      </c>
      <c r="M308" s="40">
        <v>52</v>
      </c>
      <c r="N308" s="64">
        <v>1</v>
      </c>
      <c r="O308" s="105">
        <f>N308*I308</f>
        <v>73.38</v>
      </c>
      <c r="P308" s="227" t="s">
        <v>293</v>
      </c>
    </row>
    <row r="309" spans="1:16" ht="15">
      <c r="A309" s="86">
        <v>22</v>
      </c>
      <c r="B309" s="317" t="s">
        <v>296</v>
      </c>
      <c r="C309" s="317"/>
      <c r="D309" s="317">
        <v>3</v>
      </c>
      <c r="E309" s="317"/>
      <c r="F309" s="317">
        <v>20</v>
      </c>
      <c r="G309" s="317"/>
      <c r="H309" s="30">
        <v>59.6</v>
      </c>
      <c r="I309" s="30">
        <f t="shared" si="39"/>
        <v>178.8</v>
      </c>
      <c r="J309" s="302">
        <f t="shared" si="40"/>
        <v>10728</v>
      </c>
      <c r="K309" s="302"/>
      <c r="L309" s="43" t="s">
        <v>64</v>
      </c>
      <c r="M309" s="40">
        <v>60</v>
      </c>
      <c r="N309" s="64">
        <v>1</v>
      </c>
      <c r="O309" s="134">
        <f>N309*I309</f>
        <v>178.8</v>
      </c>
      <c r="P309" s="227" t="s">
        <v>293</v>
      </c>
    </row>
    <row r="310" spans="1:16" ht="15.75" thickBot="1">
      <c r="A310" s="87">
        <v>4</v>
      </c>
      <c r="B310" s="308" t="s">
        <v>123</v>
      </c>
      <c r="C310" s="308"/>
      <c r="D310" s="308">
        <v>12</v>
      </c>
      <c r="E310" s="308"/>
      <c r="F310" s="308">
        <v>20</v>
      </c>
      <c r="G310" s="308"/>
      <c r="H310" s="106">
        <v>11.84</v>
      </c>
      <c r="I310" s="106">
        <f t="shared" si="39"/>
        <v>142.07999999999998</v>
      </c>
      <c r="J310" s="309">
        <f t="shared" si="40"/>
        <v>7388.159999999999</v>
      </c>
      <c r="K310" s="309"/>
      <c r="L310" s="135" t="s">
        <v>61</v>
      </c>
      <c r="M310" s="78">
        <v>52</v>
      </c>
      <c r="N310" s="64">
        <v>1</v>
      </c>
      <c r="O310" s="61">
        <f>N310*I310</f>
        <v>142.07999999999998</v>
      </c>
      <c r="P310" s="227" t="s">
        <v>302</v>
      </c>
    </row>
    <row r="311" spans="1:16" ht="15.75" thickBot="1">
      <c r="A311" s="87">
        <v>4</v>
      </c>
      <c r="B311" s="308" t="s">
        <v>123</v>
      </c>
      <c r="C311" s="308"/>
      <c r="D311" s="308">
        <v>3</v>
      </c>
      <c r="E311" s="308"/>
      <c r="F311" s="308">
        <v>20</v>
      </c>
      <c r="G311" s="308"/>
      <c r="H311" s="106">
        <v>11.84</v>
      </c>
      <c r="I311" s="106">
        <f t="shared" si="39"/>
        <v>35.519999999999996</v>
      </c>
      <c r="J311" s="309">
        <f t="shared" si="40"/>
        <v>1847.0399999999997</v>
      </c>
      <c r="K311" s="309"/>
      <c r="L311" s="135" t="s">
        <v>61</v>
      </c>
      <c r="M311" s="78">
        <v>52</v>
      </c>
      <c r="N311" s="64">
        <v>1</v>
      </c>
      <c r="O311" s="61">
        <f>N311*I311</f>
        <v>35.519999999999996</v>
      </c>
      <c r="P311" s="166"/>
    </row>
    <row r="312" spans="1:16" ht="16.5" thickBot="1">
      <c r="A312" s="310" t="s">
        <v>162</v>
      </c>
      <c r="B312" s="311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2"/>
      <c r="N312" s="64"/>
      <c r="O312" s="64" t="s">
        <v>216</v>
      </c>
      <c r="P312" s="184"/>
    </row>
    <row r="313" spans="1:16" ht="15">
      <c r="A313" s="85">
        <v>1</v>
      </c>
      <c r="B313" s="304" t="s">
        <v>173</v>
      </c>
      <c r="C313" s="304"/>
      <c r="D313" s="304" t="s">
        <v>171</v>
      </c>
      <c r="E313" s="304"/>
      <c r="F313" s="304">
        <v>20</v>
      </c>
      <c r="G313" s="304"/>
      <c r="H313" s="143"/>
      <c r="I313" s="103">
        <v>195.4</v>
      </c>
      <c r="J313" s="329">
        <f>M313</f>
        <v>11000</v>
      </c>
      <c r="K313" s="329"/>
      <c r="L313" s="132"/>
      <c r="M313" s="72">
        <v>11000</v>
      </c>
      <c r="N313" s="64">
        <v>2</v>
      </c>
      <c r="O313" s="64">
        <f>N313*I313</f>
        <v>390.8</v>
      </c>
      <c r="P313" s="184"/>
    </row>
    <row r="314" spans="1:16" ht="15.75" thickBot="1">
      <c r="A314" s="87">
        <v>2</v>
      </c>
      <c r="B314" s="308" t="s">
        <v>174</v>
      </c>
      <c r="C314" s="308"/>
      <c r="D314" s="308" t="s">
        <v>172</v>
      </c>
      <c r="E314" s="308"/>
      <c r="F314" s="308">
        <v>20</v>
      </c>
      <c r="G314" s="308"/>
      <c r="H314" s="145"/>
      <c r="I314" s="106">
        <v>131.6</v>
      </c>
      <c r="J314" s="309">
        <f>M314</f>
        <v>9500</v>
      </c>
      <c r="K314" s="309"/>
      <c r="L314" s="135"/>
      <c r="M314" s="78">
        <v>9500</v>
      </c>
      <c r="N314" s="64">
        <v>1</v>
      </c>
      <c r="O314" s="64">
        <f>N314*I314</f>
        <v>131.6</v>
      </c>
      <c r="P314" s="184"/>
    </row>
    <row r="315" spans="1:16" ht="16.5" thickBot="1">
      <c r="A315" s="310" t="s">
        <v>401</v>
      </c>
      <c r="B315" s="311"/>
      <c r="C315" s="311"/>
      <c r="D315" s="311"/>
      <c r="E315" s="311"/>
      <c r="F315" s="311"/>
      <c r="G315" s="311"/>
      <c r="H315" s="311"/>
      <c r="I315" s="311"/>
      <c r="J315" s="311"/>
      <c r="K315" s="311"/>
      <c r="L315" s="311"/>
      <c r="M315" s="312"/>
      <c r="N315" s="64"/>
      <c r="O315" s="64"/>
      <c r="P315" s="184"/>
    </row>
    <row r="316" spans="1:16" ht="15.75" thickBot="1">
      <c r="A316" s="85">
        <v>1</v>
      </c>
      <c r="B316" s="304" t="s">
        <v>402</v>
      </c>
      <c r="C316" s="304"/>
      <c r="D316" s="304">
        <v>65</v>
      </c>
      <c r="E316" s="304"/>
      <c r="F316" s="304">
        <v>20</v>
      </c>
      <c r="G316" s="304"/>
      <c r="H316" s="143"/>
      <c r="I316" s="103"/>
      <c r="J316" s="329">
        <v>250</v>
      </c>
      <c r="K316" s="329"/>
      <c r="L316" s="132"/>
      <c r="M316" s="72"/>
      <c r="N316" s="64">
        <v>8</v>
      </c>
      <c r="O316" s="64"/>
      <c r="P316" s="219" t="s">
        <v>403</v>
      </c>
    </row>
    <row r="317" spans="1:16" ht="15.75" thickBot="1">
      <c r="A317" s="87">
        <v>2</v>
      </c>
      <c r="B317" s="304" t="s">
        <v>402</v>
      </c>
      <c r="C317" s="304"/>
      <c r="D317" s="308">
        <v>25</v>
      </c>
      <c r="E317" s="308"/>
      <c r="F317" s="308">
        <v>20</v>
      </c>
      <c r="G317" s="308"/>
      <c r="H317" s="145"/>
      <c r="I317" s="106"/>
      <c r="J317" s="309">
        <v>150</v>
      </c>
      <c r="K317" s="309"/>
      <c r="L317" s="135"/>
      <c r="M317" s="78"/>
      <c r="N317" s="64">
        <v>2</v>
      </c>
      <c r="O317" s="64"/>
      <c r="P317" s="219" t="s">
        <v>403</v>
      </c>
    </row>
    <row r="318" spans="1:16" ht="16.5" thickBot="1">
      <c r="A318" s="310" t="s">
        <v>189</v>
      </c>
      <c r="B318" s="311"/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61"/>
      <c r="O318" s="61"/>
      <c r="P318" s="184"/>
    </row>
    <row r="319" spans="1:16" ht="15">
      <c r="A319" s="90">
        <v>1</v>
      </c>
      <c r="B319" s="403" t="s">
        <v>150</v>
      </c>
      <c r="C319" s="403"/>
      <c r="D319" s="403"/>
      <c r="E319" s="403"/>
      <c r="F319" s="403">
        <v>20</v>
      </c>
      <c r="G319" s="403"/>
      <c r="H319" s="155"/>
      <c r="I319" s="91">
        <v>0.7</v>
      </c>
      <c r="J319" s="468">
        <f>M319</f>
        <v>87</v>
      </c>
      <c r="K319" s="468"/>
      <c r="L319" s="149"/>
      <c r="M319" s="150">
        <v>87</v>
      </c>
      <c r="N319" s="224"/>
      <c r="O319" s="225"/>
      <c r="P319" s="184"/>
    </row>
    <row r="320" spans="1:16" ht="15">
      <c r="A320" s="93">
        <v>2</v>
      </c>
      <c r="B320" s="313" t="s">
        <v>146</v>
      </c>
      <c r="C320" s="313"/>
      <c r="D320" s="313"/>
      <c r="E320" s="313"/>
      <c r="F320" s="313">
        <v>20</v>
      </c>
      <c r="G320" s="313"/>
      <c r="H320" s="148"/>
      <c r="I320" s="88">
        <v>1.1</v>
      </c>
      <c r="J320" s="407">
        <f>M320</f>
        <v>117</v>
      </c>
      <c r="K320" s="407"/>
      <c r="L320" s="151"/>
      <c r="M320" s="152">
        <v>117</v>
      </c>
      <c r="N320" s="89"/>
      <c r="O320" s="156"/>
      <c r="P320" s="184"/>
    </row>
    <row r="321" spans="1:16" ht="15">
      <c r="A321" s="93">
        <v>3</v>
      </c>
      <c r="B321" s="313" t="s">
        <v>147</v>
      </c>
      <c r="C321" s="313"/>
      <c r="D321" s="313"/>
      <c r="E321" s="313"/>
      <c r="F321" s="313">
        <v>20</v>
      </c>
      <c r="G321" s="313"/>
      <c r="H321" s="148"/>
      <c r="I321" s="88">
        <v>2.5</v>
      </c>
      <c r="J321" s="407">
        <f>M321</f>
        <v>246</v>
      </c>
      <c r="K321" s="407"/>
      <c r="L321" s="151"/>
      <c r="M321" s="152">
        <v>246</v>
      </c>
      <c r="N321" s="89"/>
      <c r="O321" s="156"/>
      <c r="P321" s="184"/>
    </row>
    <row r="322" spans="1:16" ht="15">
      <c r="A322" s="93">
        <v>4</v>
      </c>
      <c r="B322" s="313" t="s">
        <v>148</v>
      </c>
      <c r="C322" s="313"/>
      <c r="D322" s="313"/>
      <c r="E322" s="313"/>
      <c r="F322" s="313">
        <v>20</v>
      </c>
      <c r="G322" s="313"/>
      <c r="H322" s="148"/>
      <c r="I322" s="88">
        <v>2.6</v>
      </c>
      <c r="J322" s="407">
        <f>M322</f>
        <v>276</v>
      </c>
      <c r="K322" s="407"/>
      <c r="L322" s="151"/>
      <c r="M322" s="152">
        <v>276</v>
      </c>
      <c r="N322" s="89"/>
      <c r="O322" s="156"/>
      <c r="P322" s="184"/>
    </row>
    <row r="323" spans="1:16" ht="15">
      <c r="A323" s="284">
        <v>5</v>
      </c>
      <c r="B323" s="306" t="s">
        <v>149</v>
      </c>
      <c r="C323" s="306"/>
      <c r="D323" s="306"/>
      <c r="E323" s="306"/>
      <c r="F323" s="306">
        <v>20</v>
      </c>
      <c r="G323" s="306"/>
      <c r="H323" s="285"/>
      <c r="I323" s="286">
        <v>3.8</v>
      </c>
      <c r="J323" s="307">
        <f>M323</f>
        <v>466</v>
      </c>
      <c r="K323" s="307"/>
      <c r="L323" s="287"/>
      <c r="M323" s="288">
        <v>466</v>
      </c>
      <c r="N323" s="194"/>
      <c r="O323" s="289"/>
      <c r="P323" s="184"/>
    </row>
    <row r="324" spans="1:16" ht="15">
      <c r="A324" s="313" t="s">
        <v>420</v>
      </c>
      <c r="B324" s="313"/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89"/>
      <c r="O324" s="290"/>
      <c r="P324" s="184"/>
    </row>
    <row r="325" spans="1:16" ht="15">
      <c r="A325" s="290"/>
      <c r="B325" s="305" t="s">
        <v>428</v>
      </c>
      <c r="C325" s="305"/>
      <c r="D325" s="306" t="s">
        <v>424</v>
      </c>
      <c r="E325" s="306"/>
      <c r="F325" s="306"/>
      <c r="G325" s="306"/>
      <c r="H325" s="285"/>
      <c r="I325" s="286"/>
      <c r="J325" s="307"/>
      <c r="K325" s="307"/>
      <c r="L325" s="287"/>
      <c r="M325" s="288">
        <v>35000</v>
      </c>
      <c r="N325" s="194">
        <v>3</v>
      </c>
      <c r="O325" s="289">
        <f aca="true" t="shared" si="41" ref="O325:O330">N325*M325</f>
        <v>105000</v>
      </c>
      <c r="P325" s="184"/>
    </row>
    <row r="326" spans="1:16" ht="15">
      <c r="A326" s="290"/>
      <c r="B326" s="305" t="s">
        <v>421</v>
      </c>
      <c r="C326" s="305"/>
      <c r="D326" s="306" t="s">
        <v>424</v>
      </c>
      <c r="E326" s="306"/>
      <c r="F326" s="306"/>
      <c r="G326" s="306"/>
      <c r="H326" s="285"/>
      <c r="I326" s="286"/>
      <c r="J326" s="307"/>
      <c r="K326" s="307"/>
      <c r="L326" s="287"/>
      <c r="M326" s="288">
        <v>90000</v>
      </c>
      <c r="N326" s="194">
        <v>1</v>
      </c>
      <c r="O326" s="289">
        <f t="shared" si="41"/>
        <v>90000</v>
      </c>
      <c r="P326" s="184"/>
    </row>
    <row r="327" spans="1:16" ht="15">
      <c r="A327" s="290"/>
      <c r="B327" s="305" t="s">
        <v>422</v>
      </c>
      <c r="C327" s="305"/>
      <c r="D327" s="306" t="s">
        <v>427</v>
      </c>
      <c r="E327" s="306"/>
      <c r="F327" s="306"/>
      <c r="G327" s="306"/>
      <c r="H327" s="285"/>
      <c r="I327" s="286"/>
      <c r="J327" s="307"/>
      <c r="K327" s="307"/>
      <c r="L327" s="287"/>
      <c r="M327" s="288">
        <v>90000</v>
      </c>
      <c r="N327" s="194">
        <v>1</v>
      </c>
      <c r="O327" s="289">
        <f t="shared" si="41"/>
        <v>90000</v>
      </c>
      <c r="P327" s="184"/>
    </row>
    <row r="328" spans="1:16" ht="15">
      <c r="A328" s="290"/>
      <c r="B328" s="305" t="s">
        <v>425</v>
      </c>
      <c r="C328" s="305"/>
      <c r="D328" s="306" t="s">
        <v>426</v>
      </c>
      <c r="E328" s="306"/>
      <c r="F328" s="306"/>
      <c r="G328" s="306"/>
      <c r="H328" s="285"/>
      <c r="I328" s="286"/>
      <c r="J328" s="307"/>
      <c r="K328" s="307"/>
      <c r="L328" s="287"/>
      <c r="M328" s="288">
        <v>75000</v>
      </c>
      <c r="N328" s="194">
        <v>1</v>
      </c>
      <c r="O328" s="289">
        <f t="shared" si="41"/>
        <v>75000</v>
      </c>
      <c r="P328" s="184"/>
    </row>
    <row r="329" spans="1:16" ht="15">
      <c r="A329" s="291"/>
      <c r="B329" s="305" t="s">
        <v>422</v>
      </c>
      <c r="C329" s="305"/>
      <c r="D329" s="306" t="s">
        <v>427</v>
      </c>
      <c r="E329" s="306"/>
      <c r="F329" s="306"/>
      <c r="G329" s="306"/>
      <c r="H329" s="285"/>
      <c r="I329" s="286"/>
      <c r="J329" s="307"/>
      <c r="K329" s="307"/>
      <c r="L329" s="287"/>
      <c r="M329" s="288">
        <v>90000</v>
      </c>
      <c r="N329" s="194">
        <v>1</v>
      </c>
      <c r="O329" s="289">
        <f t="shared" si="41"/>
        <v>90000</v>
      </c>
      <c r="P329" s="184" t="s">
        <v>432</v>
      </c>
    </row>
    <row r="330" spans="1:16" ht="15">
      <c r="A330" s="290"/>
      <c r="B330" s="410" t="s">
        <v>429</v>
      </c>
      <c r="C330" s="411"/>
      <c r="D330" s="306" t="s">
        <v>423</v>
      </c>
      <c r="E330" s="306"/>
      <c r="F330" s="306"/>
      <c r="G330" s="306"/>
      <c r="H330" s="285"/>
      <c r="I330" s="286"/>
      <c r="J330" s="307"/>
      <c r="K330" s="307"/>
      <c r="L330" s="287"/>
      <c r="M330" s="288">
        <v>90000</v>
      </c>
      <c r="N330" s="194">
        <v>1</v>
      </c>
      <c r="O330" s="289">
        <f t="shared" si="41"/>
        <v>90000</v>
      </c>
      <c r="P330" s="219" t="s">
        <v>430</v>
      </c>
    </row>
    <row r="331" spans="1:16" ht="15.75">
      <c r="A331" s="337" t="s">
        <v>417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89"/>
      <c r="O331" s="290"/>
      <c r="P331" s="184"/>
    </row>
    <row r="332" spans="1:16" ht="15.75" thickBot="1">
      <c r="A332" s="95">
        <v>5</v>
      </c>
      <c r="B332" s="314" t="s">
        <v>418</v>
      </c>
      <c r="C332" s="314"/>
      <c r="D332" s="314"/>
      <c r="E332" s="314"/>
      <c r="F332" s="314" t="s">
        <v>419</v>
      </c>
      <c r="G332" s="314"/>
      <c r="H332" s="157"/>
      <c r="I332" s="97"/>
      <c r="J332" s="315"/>
      <c r="K332" s="315"/>
      <c r="L332" s="153"/>
      <c r="M332" s="154">
        <v>13500</v>
      </c>
      <c r="N332" s="98">
        <v>6</v>
      </c>
      <c r="O332" s="158">
        <f>N332*M332</f>
        <v>81000</v>
      </c>
      <c r="P332" s="184"/>
    </row>
    <row r="333" spans="1:16" ht="16.5" thickBot="1">
      <c r="A333" s="310" t="s">
        <v>151</v>
      </c>
      <c r="B333" s="311"/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108"/>
      <c r="O333" s="108"/>
      <c r="P333" s="184"/>
    </row>
    <row r="334" spans="1:16" ht="15.75" thickBot="1">
      <c r="A334" s="159">
        <v>1</v>
      </c>
      <c r="B334" s="304" t="s">
        <v>207</v>
      </c>
      <c r="C334" s="304"/>
      <c r="D334" s="304"/>
      <c r="E334" s="304"/>
      <c r="F334" s="304">
        <v>20</v>
      </c>
      <c r="G334" s="304"/>
      <c r="H334" s="71"/>
      <c r="I334" s="103"/>
      <c r="J334" s="329"/>
      <c r="K334" s="329"/>
      <c r="L334" s="142"/>
      <c r="M334" s="146">
        <v>115</v>
      </c>
      <c r="N334" s="146">
        <v>814</v>
      </c>
      <c r="O334" s="138"/>
      <c r="P334" s="184"/>
    </row>
    <row r="335" spans="1:16" ht="15.75" thickBot="1">
      <c r="A335" s="159">
        <v>2</v>
      </c>
      <c r="B335" s="304" t="s">
        <v>206</v>
      </c>
      <c r="C335" s="304"/>
      <c r="D335" s="304"/>
      <c r="E335" s="304"/>
      <c r="F335" s="304">
        <v>20</v>
      </c>
      <c r="G335" s="304"/>
      <c r="H335" s="71"/>
      <c r="I335" s="103"/>
      <c r="J335" s="329"/>
      <c r="K335" s="329"/>
      <c r="L335" s="142"/>
      <c r="M335" s="146">
        <v>115</v>
      </c>
      <c r="N335" s="146">
        <v>77</v>
      </c>
      <c r="O335" s="138"/>
      <c r="P335" s="184"/>
    </row>
    <row r="336" spans="1:16" ht="15.75" thickBot="1">
      <c r="A336" s="159">
        <v>3</v>
      </c>
      <c r="B336" s="304" t="s">
        <v>205</v>
      </c>
      <c r="C336" s="304"/>
      <c r="D336" s="304"/>
      <c r="E336" s="304"/>
      <c r="F336" s="304">
        <v>20</v>
      </c>
      <c r="G336" s="304"/>
      <c r="H336" s="71"/>
      <c r="I336" s="103"/>
      <c r="J336" s="329"/>
      <c r="K336" s="329"/>
      <c r="L336" s="142"/>
      <c r="M336" s="146">
        <v>115</v>
      </c>
      <c r="N336" s="146">
        <v>455</v>
      </c>
      <c r="O336" s="138"/>
      <c r="P336" s="184"/>
    </row>
    <row r="337" spans="1:16" ht="15.75" thickBot="1">
      <c r="A337" s="159">
        <v>4</v>
      </c>
      <c r="B337" s="304" t="s">
        <v>204</v>
      </c>
      <c r="C337" s="304"/>
      <c r="D337" s="304"/>
      <c r="E337" s="304"/>
      <c r="F337" s="304">
        <v>20</v>
      </c>
      <c r="G337" s="304"/>
      <c r="H337" s="71"/>
      <c r="I337" s="103"/>
      <c r="J337" s="329"/>
      <c r="K337" s="329"/>
      <c r="L337" s="142"/>
      <c r="M337" s="146">
        <v>115</v>
      </c>
      <c r="N337" s="146">
        <v>2</v>
      </c>
      <c r="O337" s="138"/>
      <c r="P337" s="184"/>
    </row>
    <row r="338" spans="1:16" ht="15.75" thickBot="1">
      <c r="A338" s="159">
        <v>5</v>
      </c>
      <c r="B338" s="304" t="s">
        <v>203</v>
      </c>
      <c r="C338" s="304"/>
      <c r="D338" s="304"/>
      <c r="E338" s="304"/>
      <c r="F338" s="304">
        <v>20</v>
      </c>
      <c r="G338" s="304"/>
      <c r="H338" s="71"/>
      <c r="I338" s="103"/>
      <c r="J338" s="329"/>
      <c r="K338" s="329"/>
      <c r="L338" s="142"/>
      <c r="M338" s="146">
        <v>115</v>
      </c>
      <c r="N338" s="146">
        <v>781</v>
      </c>
      <c r="O338" s="138"/>
      <c r="P338" s="184"/>
    </row>
    <row r="339" spans="1:16" ht="15.75" thickBot="1">
      <c r="A339" s="159">
        <v>6</v>
      </c>
      <c r="B339" s="317" t="s">
        <v>154</v>
      </c>
      <c r="C339" s="317"/>
      <c r="D339" s="317"/>
      <c r="E339" s="317"/>
      <c r="F339" s="317">
        <v>20</v>
      </c>
      <c r="G339" s="317"/>
      <c r="H339" s="31"/>
      <c r="I339" s="30">
        <v>0.089</v>
      </c>
      <c r="J339" s="302">
        <f aca="true" t="shared" si="42" ref="J339:J344">M339*I339</f>
        <v>10.235</v>
      </c>
      <c r="K339" s="302"/>
      <c r="L339" s="44"/>
      <c r="M339" s="147">
        <v>115</v>
      </c>
      <c r="N339" s="147">
        <v>207</v>
      </c>
      <c r="O339" s="134">
        <f>N339*I339</f>
        <v>18.423</v>
      </c>
      <c r="P339" s="184"/>
    </row>
    <row r="340" spans="1:16" ht="15.75" thickBot="1">
      <c r="A340" s="159">
        <v>7</v>
      </c>
      <c r="B340" s="317" t="s">
        <v>155</v>
      </c>
      <c r="C340" s="317"/>
      <c r="D340" s="317"/>
      <c r="E340" s="317"/>
      <c r="F340" s="317">
        <v>20</v>
      </c>
      <c r="G340" s="317"/>
      <c r="H340" s="31"/>
      <c r="I340" s="30">
        <v>0.13</v>
      </c>
      <c r="J340" s="302">
        <f t="shared" si="42"/>
        <v>14.950000000000001</v>
      </c>
      <c r="K340" s="302"/>
      <c r="L340" s="44"/>
      <c r="M340" s="147">
        <v>115</v>
      </c>
      <c r="N340" s="147">
        <v>100</v>
      </c>
      <c r="O340" s="134">
        <f>N340*I340</f>
        <v>13</v>
      </c>
      <c r="P340" s="184"/>
    </row>
    <row r="341" spans="1:16" ht="15.75" thickBot="1">
      <c r="A341" s="159">
        <v>8</v>
      </c>
      <c r="B341" s="317" t="s">
        <v>157</v>
      </c>
      <c r="C341" s="317"/>
      <c r="D341" s="317"/>
      <c r="E341" s="317"/>
      <c r="F341" s="317">
        <v>20</v>
      </c>
      <c r="G341" s="317"/>
      <c r="H341" s="31"/>
      <c r="I341" s="30">
        <v>0.183</v>
      </c>
      <c r="J341" s="302">
        <f t="shared" si="42"/>
        <v>21.044999999999998</v>
      </c>
      <c r="K341" s="302"/>
      <c r="L341" s="44"/>
      <c r="M341" s="147">
        <v>115</v>
      </c>
      <c r="N341" s="147">
        <v>411</v>
      </c>
      <c r="O341" s="134">
        <f>N341*I341</f>
        <v>75.213</v>
      </c>
      <c r="P341" s="184"/>
    </row>
    <row r="342" spans="1:16" ht="15.75" thickBot="1">
      <c r="A342" s="159">
        <v>9</v>
      </c>
      <c r="B342" s="317" t="s">
        <v>158</v>
      </c>
      <c r="C342" s="317"/>
      <c r="D342" s="317"/>
      <c r="E342" s="317"/>
      <c r="F342" s="317">
        <v>20</v>
      </c>
      <c r="G342" s="317"/>
      <c r="H342" s="31"/>
      <c r="I342" s="30">
        <v>0.266</v>
      </c>
      <c r="J342" s="302">
        <f t="shared" si="42"/>
        <v>30.590000000000003</v>
      </c>
      <c r="K342" s="302"/>
      <c r="L342" s="44"/>
      <c r="M342" s="147">
        <v>115</v>
      </c>
      <c r="N342" s="147"/>
      <c r="O342" s="134"/>
      <c r="P342" s="184"/>
    </row>
    <row r="343" spans="1:16" ht="15.75" thickBot="1">
      <c r="A343" s="159">
        <v>10</v>
      </c>
      <c r="B343" s="317" t="s">
        <v>153</v>
      </c>
      <c r="C343" s="317"/>
      <c r="D343" s="317"/>
      <c r="E343" s="317"/>
      <c r="F343" s="317">
        <v>20</v>
      </c>
      <c r="G343" s="317"/>
      <c r="H343" s="31"/>
      <c r="I343" s="30">
        <v>0.454</v>
      </c>
      <c r="J343" s="302">
        <f t="shared" si="42"/>
        <v>52.21</v>
      </c>
      <c r="K343" s="302"/>
      <c r="L343" s="44"/>
      <c r="M343" s="147">
        <v>115</v>
      </c>
      <c r="N343" s="147">
        <v>15</v>
      </c>
      <c r="O343" s="134">
        <f>N343*I343</f>
        <v>6.8100000000000005</v>
      </c>
      <c r="P343" s="184"/>
    </row>
    <row r="344" spans="1:16" ht="15.75" thickBot="1">
      <c r="A344" s="159">
        <v>11</v>
      </c>
      <c r="B344" s="318" t="s">
        <v>156</v>
      </c>
      <c r="C344" s="318"/>
      <c r="D344" s="318"/>
      <c r="E344" s="318"/>
      <c r="F344" s="318">
        <v>20</v>
      </c>
      <c r="G344" s="318"/>
      <c r="H344" s="168"/>
      <c r="I344" s="164">
        <v>0.74</v>
      </c>
      <c r="J344" s="316">
        <f t="shared" si="42"/>
        <v>85.1</v>
      </c>
      <c r="K344" s="316"/>
      <c r="L344" s="169"/>
      <c r="M344" s="170">
        <v>115</v>
      </c>
      <c r="N344" s="170"/>
      <c r="O344" s="171"/>
      <c r="P344" s="184"/>
    </row>
    <row r="345" spans="1:16" ht="15.75" thickBot="1">
      <c r="A345" s="159">
        <v>12</v>
      </c>
      <c r="B345" s="304" t="s">
        <v>202</v>
      </c>
      <c r="C345" s="304"/>
      <c r="D345" s="304"/>
      <c r="E345" s="304"/>
      <c r="F345" s="304">
        <v>20</v>
      </c>
      <c r="G345" s="304"/>
      <c r="H345" s="71"/>
      <c r="I345" s="103"/>
      <c r="J345" s="329"/>
      <c r="K345" s="329"/>
      <c r="L345" s="142"/>
      <c r="M345" s="146">
        <v>115</v>
      </c>
      <c r="N345" s="146">
        <v>59</v>
      </c>
      <c r="O345" s="138"/>
      <c r="P345" s="184"/>
    </row>
    <row r="346" spans="1:16" ht="15">
      <c r="A346" s="159">
        <v>13</v>
      </c>
      <c r="B346" s="304" t="s">
        <v>152</v>
      </c>
      <c r="C346" s="304"/>
      <c r="D346" s="304"/>
      <c r="E346" s="304"/>
      <c r="F346" s="304">
        <v>20</v>
      </c>
      <c r="G346" s="304"/>
      <c r="H346" s="71"/>
      <c r="I346" s="103">
        <v>1.02</v>
      </c>
      <c r="J346" s="329">
        <f>M346*I346</f>
        <v>117.3</v>
      </c>
      <c r="K346" s="329"/>
      <c r="L346" s="142"/>
      <c r="M346" s="146">
        <v>115</v>
      </c>
      <c r="N346" s="146">
        <v>38</v>
      </c>
      <c r="O346" s="138">
        <f>N346*I346</f>
        <v>38.76</v>
      </c>
      <c r="P346" s="184"/>
    </row>
    <row r="347" spans="1:16" ht="16.5" thickBot="1">
      <c r="A347" s="337" t="s">
        <v>208</v>
      </c>
      <c r="B347" s="337"/>
      <c r="C347" s="337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108"/>
      <c r="O347" s="108"/>
      <c r="P347" s="184"/>
    </row>
    <row r="348" spans="1:16" ht="15">
      <c r="A348" s="167">
        <v>1</v>
      </c>
      <c r="B348" s="318" t="s">
        <v>207</v>
      </c>
      <c r="C348" s="318"/>
      <c r="D348" s="318"/>
      <c r="E348" s="318"/>
      <c r="F348" s="318">
        <v>20</v>
      </c>
      <c r="G348" s="318"/>
      <c r="H348" s="168"/>
      <c r="I348" s="164">
        <v>0.74</v>
      </c>
      <c r="J348" s="316">
        <f>M348*I348</f>
        <v>85.1</v>
      </c>
      <c r="K348" s="316"/>
      <c r="L348" s="169" t="s">
        <v>216</v>
      </c>
      <c r="M348" s="170">
        <v>115</v>
      </c>
      <c r="N348" s="170">
        <v>45</v>
      </c>
      <c r="O348" s="171">
        <f>N348*I348</f>
        <v>33.3</v>
      </c>
      <c r="P348" s="184"/>
    </row>
    <row r="349" spans="1:16" ht="15">
      <c r="A349" s="167">
        <v>2</v>
      </c>
      <c r="B349" s="318" t="s">
        <v>209</v>
      </c>
      <c r="C349" s="318"/>
      <c r="D349" s="318"/>
      <c r="E349" s="318"/>
      <c r="F349" s="318">
        <v>20</v>
      </c>
      <c r="G349" s="318"/>
      <c r="H349" s="168"/>
      <c r="I349" s="164">
        <v>0.74</v>
      </c>
      <c r="J349" s="316">
        <f aca="true" t="shared" si="43" ref="J349:J357">M349*I349</f>
        <v>85.1</v>
      </c>
      <c r="K349" s="316"/>
      <c r="L349" s="169"/>
      <c r="M349" s="170">
        <v>115</v>
      </c>
      <c r="N349" s="170">
        <v>24</v>
      </c>
      <c r="O349" s="171">
        <f aca="true" t="shared" si="44" ref="O349:O357">N349*I349</f>
        <v>17.759999999999998</v>
      </c>
      <c r="P349" s="184"/>
    </row>
    <row r="350" spans="1:16" ht="15">
      <c r="A350" s="167">
        <v>3</v>
      </c>
      <c r="B350" s="318" t="s">
        <v>210</v>
      </c>
      <c r="C350" s="318"/>
      <c r="D350" s="318"/>
      <c r="E350" s="318"/>
      <c r="F350" s="318">
        <v>20</v>
      </c>
      <c r="G350" s="318"/>
      <c r="H350" s="168"/>
      <c r="I350" s="164">
        <v>0.74</v>
      </c>
      <c r="J350" s="316">
        <f t="shared" si="43"/>
        <v>85.1</v>
      </c>
      <c r="K350" s="316"/>
      <c r="L350" s="169"/>
      <c r="M350" s="170">
        <v>115</v>
      </c>
      <c r="N350" s="170">
        <v>4</v>
      </c>
      <c r="O350" s="171">
        <f t="shared" si="44"/>
        <v>2.96</v>
      </c>
      <c r="P350" s="184"/>
    </row>
    <row r="351" spans="1:16" ht="15">
      <c r="A351" s="167">
        <v>4</v>
      </c>
      <c r="B351" s="318" t="s">
        <v>211</v>
      </c>
      <c r="C351" s="318"/>
      <c r="D351" s="318"/>
      <c r="E351" s="318"/>
      <c r="F351" s="318">
        <v>20</v>
      </c>
      <c r="G351" s="318"/>
      <c r="H351" s="168"/>
      <c r="I351" s="164">
        <v>0.74</v>
      </c>
      <c r="J351" s="316">
        <f t="shared" si="43"/>
        <v>85.1</v>
      </c>
      <c r="K351" s="316"/>
      <c r="L351" s="169"/>
      <c r="M351" s="170">
        <v>115</v>
      </c>
      <c r="N351" s="170">
        <v>43</v>
      </c>
      <c r="O351" s="171">
        <f t="shared" si="44"/>
        <v>31.82</v>
      </c>
      <c r="P351" s="184"/>
    </row>
    <row r="352" spans="1:16" ht="15">
      <c r="A352" s="167">
        <v>5</v>
      </c>
      <c r="B352" s="318" t="s">
        <v>206</v>
      </c>
      <c r="C352" s="318"/>
      <c r="D352" s="318"/>
      <c r="E352" s="318"/>
      <c r="F352" s="318">
        <v>20</v>
      </c>
      <c r="G352" s="318"/>
      <c r="H352" s="168"/>
      <c r="I352" s="164">
        <v>0.74</v>
      </c>
      <c r="J352" s="316">
        <f t="shared" si="43"/>
        <v>85.1</v>
      </c>
      <c r="K352" s="316"/>
      <c r="L352" s="169"/>
      <c r="M352" s="170">
        <v>115</v>
      </c>
      <c r="N352" s="170">
        <v>38</v>
      </c>
      <c r="O352" s="171">
        <f t="shared" si="44"/>
        <v>28.12</v>
      </c>
      <c r="P352" s="184"/>
    </row>
    <row r="353" spans="1:16" ht="15">
      <c r="A353" s="167">
        <v>6</v>
      </c>
      <c r="B353" s="318" t="s">
        <v>205</v>
      </c>
      <c r="C353" s="318"/>
      <c r="D353" s="318"/>
      <c r="E353" s="318"/>
      <c r="F353" s="318">
        <v>20</v>
      </c>
      <c r="G353" s="318"/>
      <c r="H353" s="168"/>
      <c r="I353" s="164">
        <v>0.74</v>
      </c>
      <c r="J353" s="316">
        <f t="shared" si="43"/>
        <v>85.1</v>
      </c>
      <c r="K353" s="316"/>
      <c r="L353" s="169"/>
      <c r="M353" s="170">
        <v>115</v>
      </c>
      <c r="N353" s="170">
        <v>395</v>
      </c>
      <c r="O353" s="171">
        <f t="shared" si="44"/>
        <v>292.3</v>
      </c>
      <c r="P353" s="184"/>
    </row>
    <row r="354" spans="1:16" ht="15">
      <c r="A354" s="167">
        <v>7</v>
      </c>
      <c r="B354" s="318" t="s">
        <v>212</v>
      </c>
      <c r="C354" s="318"/>
      <c r="D354" s="318"/>
      <c r="E354" s="318"/>
      <c r="F354" s="318">
        <v>20</v>
      </c>
      <c r="G354" s="318"/>
      <c r="H354" s="168"/>
      <c r="I354" s="164">
        <v>0.74</v>
      </c>
      <c r="J354" s="316">
        <f t="shared" si="43"/>
        <v>85.1</v>
      </c>
      <c r="K354" s="316"/>
      <c r="L354" s="169"/>
      <c r="M354" s="170">
        <v>115</v>
      </c>
      <c r="N354" s="170">
        <v>2</v>
      </c>
      <c r="O354" s="171">
        <f t="shared" si="44"/>
        <v>1.48</v>
      </c>
      <c r="P354" s="184"/>
    </row>
    <row r="355" spans="1:16" ht="15">
      <c r="A355" s="167">
        <v>8</v>
      </c>
      <c r="B355" s="318" t="s">
        <v>213</v>
      </c>
      <c r="C355" s="318"/>
      <c r="D355" s="318"/>
      <c r="E355" s="318"/>
      <c r="F355" s="318">
        <v>20</v>
      </c>
      <c r="G355" s="318"/>
      <c r="H355" s="168"/>
      <c r="I355" s="164">
        <v>0.74</v>
      </c>
      <c r="J355" s="316">
        <f t="shared" si="43"/>
        <v>85.1</v>
      </c>
      <c r="K355" s="316"/>
      <c r="L355" s="169"/>
      <c r="M355" s="170">
        <v>115</v>
      </c>
      <c r="N355" s="170">
        <v>2</v>
      </c>
      <c r="O355" s="171">
        <f t="shared" si="44"/>
        <v>1.48</v>
      </c>
      <c r="P355" s="184"/>
    </row>
    <row r="356" spans="1:16" ht="15">
      <c r="A356" s="167">
        <v>9</v>
      </c>
      <c r="B356" s="318" t="s">
        <v>215</v>
      </c>
      <c r="C356" s="318"/>
      <c r="D356" s="318"/>
      <c r="E356" s="318"/>
      <c r="F356" s="318">
        <v>20</v>
      </c>
      <c r="G356" s="318"/>
      <c r="H356" s="168"/>
      <c r="I356" s="164">
        <v>0.74</v>
      </c>
      <c r="J356" s="316">
        <f t="shared" si="43"/>
        <v>85.1</v>
      </c>
      <c r="K356" s="316"/>
      <c r="L356" s="169"/>
      <c r="M356" s="170">
        <v>115</v>
      </c>
      <c r="N356" s="170">
        <v>6</v>
      </c>
      <c r="O356" s="171" t="s">
        <v>216</v>
      </c>
      <c r="P356" s="184"/>
    </row>
    <row r="357" spans="1:16" ht="15">
      <c r="A357" s="167">
        <v>10</v>
      </c>
      <c r="B357" s="318" t="s">
        <v>214</v>
      </c>
      <c r="C357" s="318"/>
      <c r="D357" s="318"/>
      <c r="E357" s="318"/>
      <c r="F357" s="318">
        <v>20</v>
      </c>
      <c r="G357" s="318"/>
      <c r="H357" s="168"/>
      <c r="I357" s="164">
        <v>0.74</v>
      </c>
      <c r="J357" s="316">
        <f t="shared" si="43"/>
        <v>85.1</v>
      </c>
      <c r="K357" s="316"/>
      <c r="L357" s="169"/>
      <c r="M357" s="170">
        <v>115</v>
      </c>
      <c r="N357" s="170">
        <v>2</v>
      </c>
      <c r="O357" s="171">
        <f t="shared" si="44"/>
        <v>1.48</v>
      </c>
      <c r="P357" s="184"/>
    </row>
    <row r="358" spans="1:16" ht="15">
      <c r="A358" s="167">
        <v>11</v>
      </c>
      <c r="B358" s="318" t="s">
        <v>154</v>
      </c>
      <c r="C358" s="318"/>
      <c r="D358" s="318"/>
      <c r="E358" s="318"/>
      <c r="F358" s="318">
        <v>20</v>
      </c>
      <c r="G358" s="318"/>
      <c r="H358" s="168"/>
      <c r="I358" s="164">
        <v>0.74</v>
      </c>
      <c r="J358" s="316">
        <f aca="true" t="shared" si="45" ref="J358:J364">M358*I358</f>
        <v>85.1</v>
      </c>
      <c r="K358" s="316"/>
      <c r="L358" s="169"/>
      <c r="M358" s="170">
        <v>115</v>
      </c>
      <c r="N358" s="170">
        <v>52</v>
      </c>
      <c r="O358" s="171">
        <f>N358*I358</f>
        <v>38.48</v>
      </c>
      <c r="P358" s="184"/>
    </row>
    <row r="359" spans="1:16" ht="15">
      <c r="A359" s="167">
        <v>12</v>
      </c>
      <c r="B359" s="318" t="s">
        <v>217</v>
      </c>
      <c r="C359" s="318"/>
      <c r="D359" s="318"/>
      <c r="E359" s="318"/>
      <c r="F359" s="318">
        <v>20</v>
      </c>
      <c r="G359" s="318"/>
      <c r="H359" s="168"/>
      <c r="I359" s="164">
        <v>0.74</v>
      </c>
      <c r="J359" s="316">
        <f t="shared" si="45"/>
        <v>85.1</v>
      </c>
      <c r="K359" s="316"/>
      <c r="L359" s="169"/>
      <c r="M359" s="170">
        <v>115</v>
      </c>
      <c r="N359" s="170">
        <v>13</v>
      </c>
      <c r="O359" s="171">
        <f>N359*I359</f>
        <v>9.62</v>
      </c>
      <c r="P359" s="184"/>
    </row>
    <row r="360" spans="1:16" ht="15">
      <c r="A360" s="167">
        <v>13</v>
      </c>
      <c r="B360" s="318" t="s">
        <v>155</v>
      </c>
      <c r="C360" s="318"/>
      <c r="D360" s="318"/>
      <c r="E360" s="318"/>
      <c r="F360" s="318">
        <v>20</v>
      </c>
      <c r="G360" s="318"/>
      <c r="H360" s="168"/>
      <c r="I360" s="164">
        <v>0.74</v>
      </c>
      <c r="J360" s="316">
        <f t="shared" si="45"/>
        <v>85.1</v>
      </c>
      <c r="K360" s="316"/>
      <c r="L360" s="169"/>
      <c r="M360" s="170">
        <v>115</v>
      </c>
      <c r="N360" s="170">
        <v>55</v>
      </c>
      <c r="O360" s="171">
        <f>N360*I360</f>
        <v>40.7</v>
      </c>
      <c r="P360" s="184"/>
    </row>
    <row r="361" spans="1:16" ht="15">
      <c r="A361" s="167">
        <v>14</v>
      </c>
      <c r="B361" s="318" t="s">
        <v>218</v>
      </c>
      <c r="C361" s="318"/>
      <c r="D361" s="318"/>
      <c r="E361" s="318"/>
      <c r="F361" s="318">
        <v>20</v>
      </c>
      <c r="G361" s="318"/>
      <c r="H361" s="168"/>
      <c r="I361" s="164">
        <v>0.74</v>
      </c>
      <c r="J361" s="316">
        <f t="shared" si="45"/>
        <v>85.1</v>
      </c>
      <c r="K361" s="316"/>
      <c r="L361" s="169"/>
      <c r="M361" s="170">
        <v>115</v>
      </c>
      <c r="N361" s="170">
        <v>13</v>
      </c>
      <c r="O361" s="171">
        <f>N361*I361</f>
        <v>9.62</v>
      </c>
      <c r="P361" s="184"/>
    </row>
    <row r="362" spans="1:16" ht="15">
      <c r="A362" s="167">
        <v>15</v>
      </c>
      <c r="B362" s="318" t="s">
        <v>274</v>
      </c>
      <c r="C362" s="318"/>
      <c r="D362" s="318"/>
      <c r="E362" s="318"/>
      <c r="F362" s="318">
        <v>20</v>
      </c>
      <c r="G362" s="318"/>
      <c r="H362" s="168"/>
      <c r="I362" s="164"/>
      <c r="J362" s="316">
        <f t="shared" si="45"/>
        <v>0</v>
      </c>
      <c r="K362" s="316"/>
      <c r="L362" s="169"/>
      <c r="M362" s="170">
        <v>115</v>
      </c>
      <c r="N362" s="170">
        <v>20</v>
      </c>
      <c r="O362" s="171">
        <f>N362*I362</f>
        <v>0</v>
      </c>
      <c r="P362" s="184"/>
    </row>
    <row r="363" spans="1:16" ht="15">
      <c r="A363" s="167">
        <v>14</v>
      </c>
      <c r="B363" s="318" t="s">
        <v>404</v>
      </c>
      <c r="C363" s="318"/>
      <c r="D363" s="318"/>
      <c r="E363" s="318"/>
      <c r="F363" s="318">
        <v>20</v>
      </c>
      <c r="G363" s="318"/>
      <c r="H363" s="168"/>
      <c r="I363" s="164"/>
      <c r="J363" s="316">
        <f>M363*I363</f>
        <v>0</v>
      </c>
      <c r="K363" s="316"/>
      <c r="L363" s="169"/>
      <c r="M363" s="170">
        <v>115</v>
      </c>
      <c r="N363" s="170">
        <v>20</v>
      </c>
      <c r="O363" s="171">
        <f>N363*M363</f>
        <v>2300</v>
      </c>
      <c r="P363" s="219" t="s">
        <v>405</v>
      </c>
    </row>
    <row r="364" spans="1:16" ht="15">
      <c r="A364" s="167">
        <v>14</v>
      </c>
      <c r="B364" s="318" t="s">
        <v>391</v>
      </c>
      <c r="C364" s="318"/>
      <c r="D364" s="318"/>
      <c r="E364" s="318"/>
      <c r="F364" s="318">
        <v>20</v>
      </c>
      <c r="G364" s="318"/>
      <c r="H364" s="168"/>
      <c r="I364" s="164"/>
      <c r="J364" s="316">
        <f t="shared" si="45"/>
        <v>0</v>
      </c>
      <c r="K364" s="316"/>
      <c r="L364" s="169"/>
      <c r="M364" s="170">
        <v>520</v>
      </c>
      <c r="N364" s="170">
        <v>184</v>
      </c>
      <c r="O364" s="171">
        <f>N364*M364</f>
        <v>95680</v>
      </c>
      <c r="P364" s="219" t="s">
        <v>392</v>
      </c>
    </row>
    <row r="365" spans="1:16" ht="15.75">
      <c r="A365" s="337" t="s">
        <v>159</v>
      </c>
      <c r="B365" s="337"/>
      <c r="C365" s="337"/>
      <c r="D365" s="337"/>
      <c r="E365" s="337"/>
      <c r="F365" s="337"/>
      <c r="G365" s="337"/>
      <c r="H365" s="337"/>
      <c r="I365" s="337"/>
      <c r="J365" s="337"/>
      <c r="K365" s="337"/>
      <c r="L365" s="337"/>
      <c r="M365" s="337"/>
      <c r="N365" s="61"/>
      <c r="O365" s="61"/>
      <c r="P365" s="184"/>
    </row>
    <row r="366" spans="1:16" ht="15.75" thickBot="1">
      <c r="A366" s="172">
        <v>1</v>
      </c>
      <c r="B366" s="469" t="s">
        <v>46</v>
      </c>
      <c r="C366" s="469"/>
      <c r="D366" s="469"/>
      <c r="E366" s="469"/>
      <c r="F366" s="469"/>
      <c r="G366" s="469"/>
      <c r="H366" s="174"/>
      <c r="I366" s="173"/>
      <c r="J366" s="471">
        <v>20</v>
      </c>
      <c r="K366" s="471"/>
      <c r="L366" s="175"/>
      <c r="M366" s="176"/>
      <c r="N366" s="176"/>
      <c r="O366" s="177"/>
      <c r="P366" s="184"/>
    </row>
    <row r="367" spans="1:16" ht="15.75" thickBot="1">
      <c r="A367" s="172">
        <v>1</v>
      </c>
      <c r="B367" s="469" t="s">
        <v>223</v>
      </c>
      <c r="C367" s="469"/>
      <c r="D367" s="469"/>
      <c r="E367" s="469"/>
      <c r="F367" s="469"/>
      <c r="G367" s="469"/>
      <c r="H367" s="174"/>
      <c r="I367" s="173"/>
      <c r="J367" s="471">
        <v>20</v>
      </c>
      <c r="K367" s="471"/>
      <c r="L367" s="175"/>
      <c r="M367" s="176"/>
      <c r="N367" s="176"/>
      <c r="O367" s="177"/>
      <c r="P367" s="184"/>
    </row>
    <row r="368" spans="1:16" ht="15.75">
      <c r="A368" s="311" t="s">
        <v>163</v>
      </c>
      <c r="B368" s="311"/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250"/>
      <c r="O368" s="250"/>
      <c r="P368" s="184"/>
    </row>
    <row r="369" spans="1:16" ht="15">
      <c r="A369" s="30">
        <v>0</v>
      </c>
      <c r="B369" s="470" t="s">
        <v>367</v>
      </c>
      <c r="C369" s="470"/>
      <c r="D369" s="317" t="s">
        <v>368</v>
      </c>
      <c r="E369" s="317"/>
      <c r="F369" s="317"/>
      <c r="G369" s="317"/>
      <c r="H369" s="31"/>
      <c r="I369" s="30"/>
      <c r="J369" s="302"/>
      <c r="K369" s="302"/>
      <c r="L369" s="44"/>
      <c r="M369" s="57"/>
      <c r="N369" s="57">
        <v>2</v>
      </c>
      <c r="O369" s="64"/>
      <c r="P369" s="219" t="s">
        <v>431</v>
      </c>
    </row>
    <row r="370" spans="1:18" ht="15">
      <c r="A370" s="30">
        <v>1</v>
      </c>
      <c r="B370" s="470" t="s">
        <v>398</v>
      </c>
      <c r="C370" s="470"/>
      <c r="D370" s="317" t="s">
        <v>369</v>
      </c>
      <c r="E370" s="317"/>
      <c r="F370" s="317"/>
      <c r="G370" s="317"/>
      <c r="H370" s="31"/>
      <c r="I370" s="30"/>
      <c r="J370" s="302"/>
      <c r="K370" s="302"/>
      <c r="L370" s="44"/>
      <c r="M370" s="57"/>
      <c r="N370" s="57"/>
      <c r="O370" s="64"/>
      <c r="P370" s="184"/>
      <c r="Q370" s="266"/>
      <c r="R370" s="266"/>
    </row>
    <row r="371" spans="1:18" ht="15">
      <c r="A371" s="30">
        <v>2</v>
      </c>
      <c r="B371" s="470" t="s">
        <v>370</v>
      </c>
      <c r="C371" s="470"/>
      <c r="D371" s="317" t="s">
        <v>371</v>
      </c>
      <c r="E371" s="317"/>
      <c r="F371" s="317"/>
      <c r="G371" s="317"/>
      <c r="H371" s="31"/>
      <c r="I371" s="30"/>
      <c r="J371" s="302"/>
      <c r="K371" s="302"/>
      <c r="L371" s="44"/>
      <c r="M371" s="57"/>
      <c r="N371" s="57"/>
      <c r="O371" s="64"/>
      <c r="P371" s="184"/>
      <c r="Q371" s="266"/>
      <c r="R371" s="266"/>
    </row>
    <row r="372" spans="1:18" ht="15">
      <c r="A372" s="30">
        <v>2</v>
      </c>
      <c r="B372" s="470" t="s">
        <v>373</v>
      </c>
      <c r="C372" s="470"/>
      <c r="D372" s="317" t="s">
        <v>372</v>
      </c>
      <c r="E372" s="317"/>
      <c r="F372" s="317"/>
      <c r="G372" s="317"/>
      <c r="H372" s="31"/>
      <c r="I372" s="30"/>
      <c r="J372" s="302"/>
      <c r="K372" s="302"/>
      <c r="L372" s="44"/>
      <c r="M372" s="57"/>
      <c r="N372" s="57"/>
      <c r="O372" s="64"/>
      <c r="P372" s="184"/>
      <c r="Q372" s="266"/>
      <c r="R372" s="266"/>
    </row>
    <row r="373" spans="1:18" ht="15">
      <c r="A373" s="30">
        <v>3</v>
      </c>
      <c r="B373" s="470" t="s">
        <v>170</v>
      </c>
      <c r="C373" s="470"/>
      <c r="D373" s="317" t="s">
        <v>372</v>
      </c>
      <c r="E373" s="317"/>
      <c r="F373" s="317"/>
      <c r="G373" s="317"/>
      <c r="H373" s="31"/>
      <c r="I373" s="30"/>
      <c r="J373" s="302"/>
      <c r="K373" s="302"/>
      <c r="L373" s="44"/>
      <c r="M373" s="57"/>
      <c r="N373" s="57"/>
      <c r="O373" s="64"/>
      <c r="P373" s="184"/>
      <c r="Q373" s="266"/>
      <c r="R373" s="266"/>
    </row>
    <row r="374" spans="1:18" ht="15">
      <c r="A374" s="164">
        <v>3</v>
      </c>
      <c r="B374" s="480" t="s">
        <v>170</v>
      </c>
      <c r="C374" s="480"/>
      <c r="D374" s="318" t="s">
        <v>372</v>
      </c>
      <c r="E374" s="318"/>
      <c r="F374" s="318"/>
      <c r="G374" s="318"/>
      <c r="H374" s="168"/>
      <c r="I374" s="164"/>
      <c r="J374" s="316" t="s">
        <v>216</v>
      </c>
      <c r="K374" s="316"/>
      <c r="L374" s="169"/>
      <c r="M374" s="274"/>
      <c r="N374" s="274"/>
      <c r="O374" s="223"/>
      <c r="P374" s="184"/>
      <c r="Q374" s="266"/>
      <c r="R374" s="266"/>
    </row>
    <row r="375" spans="1:19" ht="16.5" thickBot="1">
      <c r="A375" s="311" t="s">
        <v>164</v>
      </c>
      <c r="B375" s="311"/>
      <c r="C375" s="311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177"/>
      <c r="O375" s="177"/>
      <c r="P375" s="184"/>
      <c r="Q375" s="266"/>
      <c r="R375" s="266"/>
      <c r="S375" s="7"/>
    </row>
    <row r="376" spans="1:19" ht="15">
      <c r="A376" s="68"/>
      <c r="B376" s="472" t="s">
        <v>254</v>
      </c>
      <c r="C376" s="322"/>
      <c r="D376" s="472" t="s">
        <v>255</v>
      </c>
      <c r="E376" s="322"/>
      <c r="F376" s="30" t="s">
        <v>256</v>
      </c>
      <c r="G376" s="30"/>
      <c r="H376" s="31"/>
      <c r="I376" s="30"/>
      <c r="J376" s="57"/>
      <c r="K376" s="57"/>
      <c r="L376" s="44"/>
      <c r="M376" s="57"/>
      <c r="N376" s="64">
        <v>7</v>
      </c>
      <c r="O376" s="61"/>
      <c r="P376" s="184"/>
      <c r="Q376" s="266"/>
      <c r="R376" s="266"/>
      <c r="S376" s="7"/>
    </row>
    <row r="377" spans="1:19" ht="15">
      <c r="A377" s="68">
        <v>2</v>
      </c>
      <c r="B377" s="195" t="s">
        <v>190</v>
      </c>
      <c r="C377" s="195"/>
      <c r="D377" s="30"/>
      <c r="E377" s="30"/>
      <c r="F377" s="30"/>
      <c r="G377" s="195" t="s">
        <v>385</v>
      </c>
      <c r="H377" s="31"/>
      <c r="I377" s="30"/>
      <c r="J377" s="302"/>
      <c r="K377" s="302"/>
      <c r="L377" s="44"/>
      <c r="M377" s="57">
        <v>10000</v>
      </c>
      <c r="N377" s="57">
        <v>8</v>
      </c>
      <c r="O377" s="61" t="s">
        <v>216</v>
      </c>
      <c r="P377" s="184"/>
      <c r="Q377" s="266"/>
      <c r="R377" s="266"/>
      <c r="S377" s="7"/>
    </row>
    <row r="378" spans="17:19" ht="12.75">
      <c r="Q378" s="266"/>
      <c r="R378" s="266"/>
      <c r="S378" s="7"/>
    </row>
    <row r="379" spans="1:19" ht="15.75">
      <c r="A379" s="337" t="s">
        <v>165</v>
      </c>
      <c r="B379" s="337"/>
      <c r="C379" s="337"/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61"/>
      <c r="O379" s="61"/>
      <c r="P379" s="184"/>
      <c r="Q379" s="266"/>
      <c r="R379" s="266"/>
      <c r="S379" s="7"/>
    </row>
    <row r="380" spans="1:19" ht="15">
      <c r="A380" s="232">
        <v>1</v>
      </c>
      <c r="B380" s="313" t="s">
        <v>183</v>
      </c>
      <c r="C380" s="313"/>
      <c r="D380" s="313">
        <v>2.6</v>
      </c>
      <c r="E380" s="313"/>
      <c r="F380" s="232"/>
      <c r="G380" s="232"/>
      <c r="H380" s="232"/>
      <c r="I380" s="232">
        <v>12.5</v>
      </c>
      <c r="J380" s="313"/>
      <c r="K380" s="313"/>
      <c r="L380" s="232"/>
      <c r="M380" s="232">
        <v>1300</v>
      </c>
      <c r="N380" s="232"/>
      <c r="O380" s="232"/>
      <c r="P380" s="184"/>
      <c r="Q380" s="266"/>
      <c r="R380" s="266"/>
      <c r="S380" s="7"/>
    </row>
    <row r="381" spans="1:19" ht="15">
      <c r="A381" s="282">
        <v>2</v>
      </c>
      <c r="B381" s="313" t="s">
        <v>142</v>
      </c>
      <c r="C381" s="313"/>
      <c r="D381" s="317">
        <v>1.5</v>
      </c>
      <c r="E381" s="317"/>
      <c r="F381" s="30"/>
      <c r="G381" s="30"/>
      <c r="H381" s="31"/>
      <c r="I381" s="30"/>
      <c r="J381" s="313"/>
      <c r="K381" s="313"/>
      <c r="L381" s="44"/>
      <c r="M381" s="57">
        <v>1280</v>
      </c>
      <c r="N381" s="57"/>
      <c r="O381" s="282"/>
      <c r="P381" s="184"/>
      <c r="Q381" s="266"/>
      <c r="R381" s="266"/>
      <c r="S381" s="7"/>
    </row>
    <row r="382" spans="1:19" ht="15">
      <c r="A382" s="282">
        <v>3</v>
      </c>
      <c r="B382" s="313" t="s">
        <v>142</v>
      </c>
      <c r="C382" s="313"/>
      <c r="D382" s="317">
        <v>2</v>
      </c>
      <c r="E382" s="317"/>
      <c r="F382" s="30"/>
      <c r="G382" s="30"/>
      <c r="H382" s="31"/>
      <c r="I382" s="30"/>
      <c r="J382" s="313"/>
      <c r="K382" s="313"/>
      <c r="L382" s="44"/>
      <c r="M382" s="57">
        <v>1430</v>
      </c>
      <c r="N382" s="57"/>
      <c r="O382" s="282"/>
      <c r="P382" s="184"/>
      <c r="Q382" s="266"/>
      <c r="R382" s="266"/>
      <c r="S382" s="7"/>
    </row>
    <row r="383" spans="1:19" ht="15">
      <c r="A383" s="282">
        <v>4</v>
      </c>
      <c r="B383" s="313" t="s">
        <v>142</v>
      </c>
      <c r="C383" s="313"/>
      <c r="D383" s="317">
        <v>2.5</v>
      </c>
      <c r="E383" s="317"/>
      <c r="F383" s="30"/>
      <c r="G383" s="30"/>
      <c r="H383" s="31"/>
      <c r="I383" s="30">
        <v>17.6</v>
      </c>
      <c r="J383" s="313"/>
      <c r="K383" s="313"/>
      <c r="L383" s="44"/>
      <c r="M383" s="57">
        <v>1600</v>
      </c>
      <c r="N383" s="57"/>
      <c r="O383" s="282"/>
      <c r="P383" s="184"/>
      <c r="Q383" s="266"/>
      <c r="R383" s="266"/>
      <c r="S383" s="7"/>
    </row>
    <row r="384" spans="1:19" ht="15">
      <c r="A384" s="282">
        <v>5</v>
      </c>
      <c r="B384" s="313" t="s">
        <v>142</v>
      </c>
      <c r="C384" s="313"/>
      <c r="D384" s="317">
        <v>3</v>
      </c>
      <c r="E384" s="317"/>
      <c r="F384" s="30"/>
      <c r="G384" s="30"/>
      <c r="H384" s="31"/>
      <c r="I384" s="30"/>
      <c r="J384" s="313"/>
      <c r="K384" s="313"/>
      <c r="L384" s="44"/>
      <c r="M384" s="57">
        <v>1780</v>
      </c>
      <c r="N384" s="57"/>
      <c r="O384" s="282"/>
      <c r="P384" s="184"/>
      <c r="Q384" s="266"/>
      <c r="R384" s="266"/>
      <c r="S384" s="7"/>
    </row>
    <row r="385" spans="1:19" ht="15">
      <c r="A385" s="282">
        <v>6</v>
      </c>
      <c r="B385" s="313" t="s">
        <v>142</v>
      </c>
      <c r="C385" s="313"/>
      <c r="D385" s="317">
        <v>3.5</v>
      </c>
      <c r="E385" s="317"/>
      <c r="F385" s="30"/>
      <c r="G385" s="30"/>
      <c r="H385" s="31"/>
      <c r="I385" s="30"/>
      <c r="J385" s="313"/>
      <c r="K385" s="313"/>
      <c r="L385" s="44"/>
      <c r="M385" s="57">
        <v>2000</v>
      </c>
      <c r="N385" s="57"/>
      <c r="O385" s="282"/>
      <c r="P385" s="184"/>
      <c r="Q385" s="266"/>
      <c r="R385" s="266"/>
      <c r="S385" s="7"/>
    </row>
    <row r="386" spans="1:19" ht="15">
      <c r="A386" s="282">
        <v>7</v>
      </c>
      <c r="B386" s="313" t="s">
        <v>142</v>
      </c>
      <c r="C386" s="313"/>
      <c r="D386" s="317">
        <v>2.6</v>
      </c>
      <c r="E386" s="317"/>
      <c r="F386" s="30"/>
      <c r="G386" s="30"/>
      <c r="H386" s="31"/>
      <c r="I386" s="30"/>
      <c r="J386" s="313"/>
      <c r="K386" s="313"/>
      <c r="L386" s="44"/>
      <c r="M386" s="57">
        <v>1800</v>
      </c>
      <c r="N386" s="57"/>
      <c r="O386" s="282"/>
      <c r="P386" s="184"/>
      <c r="Q386" s="266"/>
      <c r="R386" s="266"/>
      <c r="S386" s="7"/>
    </row>
    <row r="387" spans="1:19" ht="15">
      <c r="A387" s="282">
        <v>8</v>
      </c>
      <c r="B387" s="313" t="s">
        <v>142</v>
      </c>
      <c r="C387" s="313"/>
      <c r="D387" s="317">
        <v>2.6</v>
      </c>
      <c r="E387" s="317"/>
      <c r="F387" s="30"/>
      <c r="G387" s="30"/>
      <c r="H387" s="31"/>
      <c r="I387" s="30"/>
      <c r="J387" s="313"/>
      <c r="K387" s="313"/>
      <c r="L387" s="44"/>
      <c r="M387" s="57">
        <v>1800</v>
      </c>
      <c r="N387" s="57"/>
      <c r="O387" s="232"/>
      <c r="P387" s="184"/>
      <c r="Q387" s="266"/>
      <c r="R387" s="266"/>
      <c r="S387" s="7"/>
    </row>
    <row r="388" spans="1:19" ht="15">
      <c r="A388" s="282">
        <v>9</v>
      </c>
      <c r="B388" s="313" t="s">
        <v>142</v>
      </c>
      <c r="C388" s="313"/>
      <c r="D388" s="481" t="s">
        <v>395</v>
      </c>
      <c r="E388" s="482"/>
      <c r="F388" s="30"/>
      <c r="G388" s="30"/>
      <c r="H388" s="31"/>
      <c r="I388" s="30"/>
      <c r="J388" s="313"/>
      <c r="K388" s="313"/>
      <c r="L388" s="44"/>
      <c r="M388" s="57">
        <v>350</v>
      </c>
      <c r="N388" s="57"/>
      <c r="O388" s="282"/>
      <c r="P388" s="184"/>
      <c r="Q388" s="266"/>
      <c r="R388" s="266"/>
      <c r="S388" s="7"/>
    </row>
    <row r="389" spans="1:19" ht="15">
      <c r="A389" s="282">
        <v>10</v>
      </c>
      <c r="B389" s="313" t="s">
        <v>166</v>
      </c>
      <c r="C389" s="313"/>
      <c r="D389" s="317">
        <v>2</v>
      </c>
      <c r="E389" s="317"/>
      <c r="F389" s="30"/>
      <c r="G389" s="30"/>
      <c r="H389" s="31"/>
      <c r="I389" s="30"/>
      <c r="J389" s="313"/>
      <c r="K389" s="313"/>
      <c r="L389" s="44"/>
      <c r="M389" s="57">
        <v>1870</v>
      </c>
      <c r="N389" s="57"/>
      <c r="O389" s="282"/>
      <c r="P389" s="184"/>
      <c r="Q389" s="266"/>
      <c r="R389" s="266"/>
      <c r="S389" s="7"/>
    </row>
    <row r="390" spans="1:19" ht="15">
      <c r="A390" s="282">
        <v>11</v>
      </c>
      <c r="B390" s="313" t="s">
        <v>166</v>
      </c>
      <c r="C390" s="313"/>
      <c r="D390" s="317">
        <v>2.5</v>
      </c>
      <c r="E390" s="317"/>
      <c r="F390" s="30"/>
      <c r="G390" s="30"/>
      <c r="H390" s="31"/>
      <c r="I390" s="30"/>
      <c r="J390" s="313"/>
      <c r="K390" s="313"/>
      <c r="L390" s="44"/>
      <c r="M390" s="57">
        <v>2100</v>
      </c>
      <c r="N390" s="57"/>
      <c r="O390" s="282"/>
      <c r="P390" s="184"/>
      <c r="Q390" s="266"/>
      <c r="R390" s="266"/>
      <c r="S390" s="7"/>
    </row>
    <row r="391" spans="1:19" ht="15">
      <c r="A391" s="282">
        <v>12</v>
      </c>
      <c r="B391" s="313" t="s">
        <v>166</v>
      </c>
      <c r="C391" s="313"/>
      <c r="D391" s="317">
        <v>3</v>
      </c>
      <c r="E391" s="317"/>
      <c r="F391" s="30"/>
      <c r="G391" s="30"/>
      <c r="H391" s="31"/>
      <c r="I391" s="30">
        <v>23.2</v>
      </c>
      <c r="J391" s="313"/>
      <c r="K391" s="313"/>
      <c r="L391" s="44"/>
      <c r="M391" s="57">
        <v>2300</v>
      </c>
      <c r="N391" s="57"/>
      <c r="O391" s="282"/>
      <c r="P391" s="184"/>
      <c r="Q391" s="266"/>
      <c r="R391" s="266"/>
      <c r="S391" s="7"/>
    </row>
    <row r="392" spans="1:19" ht="15">
      <c r="A392" s="282">
        <v>13</v>
      </c>
      <c r="B392" s="313" t="s">
        <v>166</v>
      </c>
      <c r="C392" s="313"/>
      <c r="D392" s="317">
        <v>3.5</v>
      </c>
      <c r="E392" s="317"/>
      <c r="F392" s="30"/>
      <c r="G392" s="30"/>
      <c r="H392" s="31"/>
      <c r="I392" s="30"/>
      <c r="J392" s="313"/>
      <c r="K392" s="313"/>
      <c r="L392" s="44"/>
      <c r="M392" s="57">
        <v>2700</v>
      </c>
      <c r="N392" s="57"/>
      <c r="O392" s="282"/>
      <c r="P392" s="184"/>
      <c r="Q392" s="266"/>
      <c r="R392" s="266"/>
      <c r="S392" s="7"/>
    </row>
    <row r="393" spans="1:19" ht="15">
      <c r="A393" s="282">
        <v>14</v>
      </c>
      <c r="B393" s="313" t="s">
        <v>393</v>
      </c>
      <c r="C393" s="313"/>
      <c r="D393" s="317">
        <v>4</v>
      </c>
      <c r="E393" s="317"/>
      <c r="F393" s="30"/>
      <c r="G393" s="30"/>
      <c r="H393" s="31"/>
      <c r="I393" s="30"/>
      <c r="J393" s="313"/>
      <c r="K393" s="313"/>
      <c r="L393" s="44"/>
      <c r="M393" s="57">
        <v>2800</v>
      </c>
      <c r="N393" s="57"/>
      <c r="O393" s="282"/>
      <c r="P393" s="184"/>
      <c r="Q393" s="266"/>
      <c r="R393" s="266"/>
      <c r="S393" s="7"/>
    </row>
    <row r="394" spans="1:19" ht="15">
      <c r="A394" s="282">
        <v>15</v>
      </c>
      <c r="B394" s="313" t="s">
        <v>166</v>
      </c>
      <c r="C394" s="313"/>
      <c r="D394" s="481" t="s">
        <v>395</v>
      </c>
      <c r="E394" s="482"/>
      <c r="F394" s="30"/>
      <c r="G394" s="30"/>
      <c r="H394" s="31"/>
      <c r="I394" s="30"/>
      <c r="J394" s="313"/>
      <c r="K394" s="313"/>
      <c r="L394" s="44"/>
      <c r="M394" s="57">
        <v>350</v>
      </c>
      <c r="N394" s="57"/>
      <c r="O394" s="282"/>
      <c r="P394" s="184"/>
      <c r="Q394" s="266"/>
      <c r="R394" s="266"/>
      <c r="S394" s="7"/>
    </row>
    <row r="395" spans="1:19" ht="15">
      <c r="A395" s="282">
        <v>16</v>
      </c>
      <c r="B395" s="313" t="s">
        <v>396</v>
      </c>
      <c r="C395" s="313"/>
      <c r="D395" s="317">
        <v>2.5</v>
      </c>
      <c r="E395" s="317"/>
      <c r="F395" s="30"/>
      <c r="G395" s="30"/>
      <c r="H395" s="31"/>
      <c r="I395" s="30"/>
      <c r="J395" s="313"/>
      <c r="K395" s="313"/>
      <c r="L395" s="44"/>
      <c r="M395" s="57">
        <v>2870</v>
      </c>
      <c r="N395" s="57"/>
      <c r="O395" s="282"/>
      <c r="P395" s="184"/>
      <c r="Q395" s="266"/>
      <c r="R395" s="266"/>
      <c r="S395" s="7"/>
    </row>
    <row r="396" spans="1:19" ht="15">
      <c r="A396" s="282">
        <v>17</v>
      </c>
      <c r="B396" s="313" t="s">
        <v>396</v>
      </c>
      <c r="C396" s="313"/>
      <c r="D396" s="317">
        <v>3</v>
      </c>
      <c r="E396" s="317"/>
      <c r="F396" s="30"/>
      <c r="G396" s="30"/>
      <c r="H396" s="31"/>
      <c r="I396" s="30"/>
      <c r="J396" s="313"/>
      <c r="K396" s="313"/>
      <c r="L396" s="44"/>
      <c r="M396" s="57">
        <v>3160</v>
      </c>
      <c r="N396" s="57"/>
      <c r="O396" s="282"/>
      <c r="P396" s="184"/>
      <c r="Q396" s="266"/>
      <c r="R396" s="266"/>
      <c r="S396" s="7"/>
    </row>
    <row r="397" spans="1:19" ht="15">
      <c r="A397" s="282">
        <v>18</v>
      </c>
      <c r="B397" s="313" t="s">
        <v>396</v>
      </c>
      <c r="C397" s="313"/>
      <c r="D397" s="317">
        <v>3.5</v>
      </c>
      <c r="E397" s="317"/>
      <c r="F397" s="30"/>
      <c r="G397" s="30"/>
      <c r="H397" s="31"/>
      <c r="I397" s="30"/>
      <c r="J397" s="313"/>
      <c r="K397" s="313"/>
      <c r="L397" s="44"/>
      <c r="M397" s="57">
        <v>3600</v>
      </c>
      <c r="N397" s="57"/>
      <c r="O397" s="282"/>
      <c r="P397" s="184"/>
      <c r="Q397" s="266"/>
      <c r="R397" s="266"/>
      <c r="S397" s="7"/>
    </row>
    <row r="398" spans="1:19" ht="15">
      <c r="A398" s="282">
        <v>19</v>
      </c>
      <c r="B398" s="313" t="s">
        <v>396</v>
      </c>
      <c r="C398" s="313"/>
      <c r="D398" s="317">
        <v>4</v>
      </c>
      <c r="E398" s="317"/>
      <c r="F398" s="30"/>
      <c r="G398" s="30"/>
      <c r="H398" s="31"/>
      <c r="I398" s="30"/>
      <c r="J398" s="313"/>
      <c r="K398" s="313"/>
      <c r="L398" s="44"/>
      <c r="M398" s="57">
        <v>4000</v>
      </c>
      <c r="N398" s="57"/>
      <c r="O398" s="282"/>
      <c r="P398" s="184"/>
      <c r="Q398" s="266"/>
      <c r="R398" s="266"/>
      <c r="S398" s="7"/>
    </row>
    <row r="399" spans="1:19" ht="15">
      <c r="A399" s="282">
        <v>20</v>
      </c>
      <c r="B399" s="313" t="s">
        <v>396</v>
      </c>
      <c r="C399" s="313"/>
      <c r="D399" s="481" t="s">
        <v>395</v>
      </c>
      <c r="E399" s="482"/>
      <c r="F399" s="30"/>
      <c r="G399" s="30"/>
      <c r="H399" s="31"/>
      <c r="I399" s="30"/>
      <c r="J399" s="313"/>
      <c r="K399" s="313"/>
      <c r="L399" s="44"/>
      <c r="M399" s="57">
        <v>350</v>
      </c>
      <c r="N399" s="57"/>
      <c r="O399" s="282"/>
      <c r="P399" s="184"/>
      <c r="Q399" s="266"/>
      <c r="R399" s="266"/>
      <c r="S399" s="7"/>
    </row>
    <row r="400" spans="1:19" ht="15">
      <c r="A400" s="282">
        <v>21</v>
      </c>
      <c r="B400" s="313" t="s">
        <v>394</v>
      </c>
      <c r="C400" s="313"/>
      <c r="D400" s="317">
        <v>2.5</v>
      </c>
      <c r="E400" s="317"/>
      <c r="F400" s="30"/>
      <c r="G400" s="30"/>
      <c r="H400" s="31"/>
      <c r="I400" s="30">
        <v>25.65</v>
      </c>
      <c r="J400" s="313"/>
      <c r="K400" s="313"/>
      <c r="L400" s="44"/>
      <c r="M400" s="57">
        <v>2300</v>
      </c>
      <c r="N400" s="57"/>
      <c r="O400" s="282"/>
      <c r="P400" s="184"/>
      <c r="Q400" s="266"/>
      <c r="R400" s="266"/>
      <c r="S400" s="7"/>
    </row>
    <row r="401" spans="1:19" ht="15">
      <c r="A401" s="282">
        <v>22</v>
      </c>
      <c r="B401" s="313" t="s">
        <v>394</v>
      </c>
      <c r="C401" s="313"/>
      <c r="D401" s="317">
        <v>3</v>
      </c>
      <c r="E401" s="317"/>
      <c r="F401" s="30"/>
      <c r="G401" s="30"/>
      <c r="H401" s="31"/>
      <c r="I401" s="30">
        <v>31</v>
      </c>
      <c r="J401" s="313"/>
      <c r="K401" s="313"/>
      <c r="L401" s="44"/>
      <c r="M401" s="57">
        <v>2790</v>
      </c>
      <c r="N401" s="57"/>
      <c r="O401" s="282"/>
      <c r="P401" s="184"/>
      <c r="Q401" s="266"/>
      <c r="R401" s="266"/>
      <c r="S401" s="7"/>
    </row>
    <row r="402" spans="1:19" ht="15">
      <c r="A402" s="282">
        <v>23</v>
      </c>
      <c r="B402" s="313" t="s">
        <v>394</v>
      </c>
      <c r="C402" s="313"/>
      <c r="D402" s="317">
        <v>3.5</v>
      </c>
      <c r="E402" s="317"/>
      <c r="F402" s="30"/>
      <c r="G402" s="30"/>
      <c r="H402" s="31"/>
      <c r="I402" s="30">
        <v>36</v>
      </c>
      <c r="J402" s="313"/>
      <c r="K402" s="313"/>
      <c r="L402" s="44"/>
      <c r="M402" s="57">
        <v>3250</v>
      </c>
      <c r="N402" s="57"/>
      <c r="O402" s="232"/>
      <c r="P402" s="184"/>
      <c r="Q402" s="266"/>
      <c r="R402" s="266"/>
      <c r="S402" s="7"/>
    </row>
    <row r="403" spans="1:19" ht="15">
      <c r="A403" s="282">
        <v>24</v>
      </c>
      <c r="B403" s="313" t="s">
        <v>394</v>
      </c>
      <c r="C403" s="313"/>
      <c r="D403" s="481" t="s">
        <v>395</v>
      </c>
      <c r="E403" s="482"/>
      <c r="F403" s="30"/>
      <c r="G403" s="30"/>
      <c r="H403" s="31"/>
      <c r="I403" s="30"/>
      <c r="J403" s="313"/>
      <c r="K403" s="313"/>
      <c r="L403" s="44"/>
      <c r="M403" s="57">
        <v>350</v>
      </c>
      <c r="N403" s="57"/>
      <c r="O403" s="282"/>
      <c r="P403" s="184"/>
      <c r="Q403" s="266"/>
      <c r="R403" s="266"/>
      <c r="S403" s="7"/>
    </row>
    <row r="404" spans="1:19" ht="15.75">
      <c r="A404" s="311" t="s">
        <v>160</v>
      </c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217"/>
      <c r="O404" s="217"/>
      <c r="P404" s="184"/>
      <c r="Q404" s="266"/>
      <c r="R404" s="266"/>
      <c r="S404" s="7"/>
    </row>
    <row r="405" spans="1:19" ht="15">
      <c r="A405" s="68">
        <v>1</v>
      </c>
      <c r="B405" s="317" t="s">
        <v>175</v>
      </c>
      <c r="C405" s="317"/>
      <c r="D405" s="317"/>
      <c r="E405" s="317"/>
      <c r="F405" s="317"/>
      <c r="G405" s="317"/>
      <c r="H405" s="31"/>
      <c r="I405" s="30"/>
      <c r="J405" s="302"/>
      <c r="K405" s="302"/>
      <c r="L405" s="44"/>
      <c r="M405" s="147">
        <v>45000</v>
      </c>
      <c r="N405" s="57">
        <v>4</v>
      </c>
      <c r="O405" s="61"/>
      <c r="P405" s="184"/>
      <c r="Q405" s="266"/>
      <c r="R405" s="266"/>
      <c r="S405" s="7"/>
    </row>
    <row r="406" spans="1:19" ht="15">
      <c r="A406" s="68">
        <v>2</v>
      </c>
      <c r="B406" s="317" t="s">
        <v>176</v>
      </c>
      <c r="C406" s="317"/>
      <c r="D406" s="317"/>
      <c r="E406" s="317"/>
      <c r="F406" s="317"/>
      <c r="G406" s="317"/>
      <c r="H406" s="31"/>
      <c r="I406" s="30"/>
      <c r="J406" s="302"/>
      <c r="K406" s="302"/>
      <c r="L406" s="44"/>
      <c r="M406" s="147">
        <v>45000</v>
      </c>
      <c r="N406" s="57">
        <v>2</v>
      </c>
      <c r="O406" s="61"/>
      <c r="P406" s="184"/>
      <c r="Q406" s="266"/>
      <c r="R406" s="266"/>
      <c r="S406" s="7"/>
    </row>
    <row r="407" spans="1:19" ht="15">
      <c r="A407" s="68">
        <v>3</v>
      </c>
      <c r="B407" s="317" t="s">
        <v>161</v>
      </c>
      <c r="C407" s="317"/>
      <c r="D407" s="317">
        <v>3422</v>
      </c>
      <c r="E407" s="317"/>
      <c r="F407" s="317" t="s">
        <v>35</v>
      </c>
      <c r="G407" s="317"/>
      <c r="H407" s="31"/>
      <c r="I407" s="30"/>
      <c r="J407" s="302"/>
      <c r="K407" s="302"/>
      <c r="L407" s="44"/>
      <c r="M407" s="57">
        <v>500000</v>
      </c>
      <c r="N407" s="57">
        <v>30</v>
      </c>
      <c r="O407" s="64"/>
      <c r="P407" s="184"/>
      <c r="Q407" s="266"/>
      <c r="R407" s="266"/>
      <c r="S407" s="7"/>
    </row>
    <row r="408" spans="1:19" ht="15.75">
      <c r="A408" s="311" t="s">
        <v>194</v>
      </c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  <c r="O408" s="311"/>
      <c r="P408" s="184"/>
      <c r="Q408" s="266"/>
      <c r="R408" s="266"/>
      <c r="S408" s="7"/>
    </row>
    <row r="409" spans="1:19" ht="30" customHeight="1">
      <c r="A409" s="68"/>
      <c r="B409" s="317" t="s">
        <v>2</v>
      </c>
      <c r="C409" s="317"/>
      <c r="D409" s="317" t="s">
        <v>195</v>
      </c>
      <c r="E409" s="317"/>
      <c r="F409" s="30" t="s">
        <v>197</v>
      </c>
      <c r="G409" s="30" t="s">
        <v>196</v>
      </c>
      <c r="H409" s="140" t="s">
        <v>339</v>
      </c>
      <c r="I409" s="30" t="s">
        <v>319</v>
      </c>
      <c r="J409" s="234" t="s">
        <v>198</v>
      </c>
      <c r="K409" s="234" t="s">
        <v>199</v>
      </c>
      <c r="L409" s="44"/>
      <c r="M409" s="140"/>
      <c r="N409" s="57" t="s">
        <v>341</v>
      </c>
      <c r="O409" s="270" t="s">
        <v>80</v>
      </c>
      <c r="P409" s="271"/>
      <c r="Q409" s="266"/>
      <c r="R409" s="266"/>
      <c r="S409" s="7"/>
    </row>
    <row r="410" spans="1:16" ht="15">
      <c r="A410" s="30">
        <v>1</v>
      </c>
      <c r="B410" s="317" t="s">
        <v>200</v>
      </c>
      <c r="C410" s="317"/>
      <c r="D410" s="317">
        <v>0.025</v>
      </c>
      <c r="E410" s="317"/>
      <c r="F410" s="30">
        <v>0.1</v>
      </c>
      <c r="G410" s="30">
        <v>6</v>
      </c>
      <c r="H410" s="140">
        <f>D410*F410*G410</f>
        <v>0.015000000000000003</v>
      </c>
      <c r="I410" s="30">
        <f>1/H410</f>
        <v>66.66666666666666</v>
      </c>
      <c r="J410" s="31">
        <v>8000</v>
      </c>
      <c r="K410" s="30">
        <f>J410*G410*F410*D410</f>
        <v>120</v>
      </c>
      <c r="L410" s="44"/>
      <c r="M410" s="140"/>
      <c r="N410" s="57"/>
      <c r="O410" s="61"/>
      <c r="P410" s="271"/>
    </row>
    <row r="411" spans="1:16" ht="15">
      <c r="A411" s="30">
        <v>2</v>
      </c>
      <c r="B411" s="317" t="s">
        <v>200</v>
      </c>
      <c r="C411" s="317"/>
      <c r="D411" s="317">
        <v>0.025</v>
      </c>
      <c r="E411" s="317"/>
      <c r="F411" s="30">
        <v>0.15</v>
      </c>
      <c r="G411" s="30">
        <v>6</v>
      </c>
      <c r="H411" s="140">
        <f aca="true" t="shared" si="46" ref="H411:H419">D411*F411*G411</f>
        <v>0.0225</v>
      </c>
      <c r="I411" s="30">
        <f aca="true" t="shared" si="47" ref="I411:I419">1/H411</f>
        <v>44.44444444444444</v>
      </c>
      <c r="J411" s="31">
        <v>8000</v>
      </c>
      <c r="K411" s="30">
        <f aca="true" t="shared" si="48" ref="K411:K419">J411*G411*F411*D411</f>
        <v>180</v>
      </c>
      <c r="L411" s="44"/>
      <c r="M411" s="264"/>
      <c r="N411" s="57"/>
      <c r="O411" s="61"/>
      <c r="P411" s="165"/>
    </row>
    <row r="412" spans="1:16" ht="15">
      <c r="A412" s="30">
        <v>3</v>
      </c>
      <c r="B412" s="317" t="s">
        <v>200</v>
      </c>
      <c r="C412" s="317"/>
      <c r="D412" s="317">
        <v>0.04</v>
      </c>
      <c r="E412" s="317"/>
      <c r="F412" s="30">
        <v>0.15</v>
      </c>
      <c r="G412" s="30">
        <v>6</v>
      </c>
      <c r="H412" s="140">
        <f t="shared" si="46"/>
        <v>0.036000000000000004</v>
      </c>
      <c r="I412" s="30">
        <f t="shared" si="47"/>
        <v>27.777777777777775</v>
      </c>
      <c r="J412" s="31">
        <v>8000</v>
      </c>
      <c r="K412" s="30">
        <f t="shared" si="48"/>
        <v>288</v>
      </c>
      <c r="L412" s="44"/>
      <c r="M412" s="264"/>
      <c r="N412" s="57"/>
      <c r="O412" s="61"/>
      <c r="P412" s="165"/>
    </row>
    <row r="413" spans="1:16" ht="15">
      <c r="A413" s="30">
        <v>4</v>
      </c>
      <c r="B413" s="317" t="s">
        <v>200</v>
      </c>
      <c r="C413" s="317"/>
      <c r="D413" s="317">
        <v>0.05</v>
      </c>
      <c r="E413" s="317"/>
      <c r="F413" s="30">
        <v>0.15</v>
      </c>
      <c r="G413" s="30">
        <v>6</v>
      </c>
      <c r="H413" s="140">
        <f t="shared" si="46"/>
        <v>0.045</v>
      </c>
      <c r="I413" s="30">
        <f>1/H413</f>
        <v>22.22222222222222</v>
      </c>
      <c r="J413" s="31">
        <v>8000</v>
      </c>
      <c r="K413" s="30">
        <f t="shared" si="48"/>
        <v>360</v>
      </c>
      <c r="L413" s="44"/>
      <c r="M413" s="264"/>
      <c r="N413" s="57"/>
      <c r="O413" s="61"/>
      <c r="P413" s="165"/>
    </row>
    <row r="414" spans="1:16" ht="15">
      <c r="A414" s="30">
        <v>5</v>
      </c>
      <c r="B414" s="317" t="s">
        <v>201</v>
      </c>
      <c r="C414" s="317"/>
      <c r="D414" s="317">
        <v>0.05</v>
      </c>
      <c r="E414" s="317"/>
      <c r="F414" s="30">
        <v>0.05</v>
      </c>
      <c r="G414" s="30">
        <v>6</v>
      </c>
      <c r="H414" s="140">
        <v>0.06</v>
      </c>
      <c r="I414" s="30">
        <f>1/H414</f>
        <v>16.666666666666668</v>
      </c>
      <c r="J414" s="31">
        <v>8000</v>
      </c>
      <c r="K414" s="30">
        <f t="shared" si="48"/>
        <v>120</v>
      </c>
      <c r="L414" s="44"/>
      <c r="M414" s="264"/>
      <c r="N414" s="57"/>
      <c r="O414" s="61"/>
      <c r="P414" s="271"/>
    </row>
    <row r="415" spans="1:16" ht="15">
      <c r="A415" s="30">
        <v>6</v>
      </c>
      <c r="B415" s="317" t="s">
        <v>201</v>
      </c>
      <c r="C415" s="317"/>
      <c r="D415" s="317">
        <v>0.1</v>
      </c>
      <c r="E415" s="317"/>
      <c r="F415" s="30">
        <v>0.1</v>
      </c>
      <c r="G415" s="30">
        <v>6</v>
      </c>
      <c r="H415" s="140">
        <f t="shared" si="46"/>
        <v>0.06000000000000001</v>
      </c>
      <c r="I415" s="30">
        <f t="shared" si="47"/>
        <v>16.666666666666664</v>
      </c>
      <c r="J415" s="31">
        <v>8000</v>
      </c>
      <c r="K415" s="30">
        <f t="shared" si="48"/>
        <v>480</v>
      </c>
      <c r="L415" s="44"/>
      <c r="M415" s="57"/>
      <c r="N415" s="57"/>
      <c r="O415" s="61"/>
      <c r="P415" s="271"/>
    </row>
    <row r="416" spans="1:16" ht="15">
      <c r="A416" s="30">
        <v>7</v>
      </c>
      <c r="B416" s="317" t="s">
        <v>201</v>
      </c>
      <c r="C416" s="317"/>
      <c r="D416" s="317">
        <v>0.1</v>
      </c>
      <c r="E416" s="317"/>
      <c r="F416" s="30">
        <v>0.15</v>
      </c>
      <c r="G416" s="30">
        <v>6</v>
      </c>
      <c r="H416" s="140">
        <f t="shared" si="46"/>
        <v>0.09</v>
      </c>
      <c r="I416" s="30">
        <f t="shared" si="47"/>
        <v>11.11111111111111</v>
      </c>
      <c r="J416" s="31">
        <v>8000</v>
      </c>
      <c r="K416" s="30">
        <f t="shared" si="48"/>
        <v>720</v>
      </c>
      <c r="L416" s="44"/>
      <c r="M416" s="57"/>
      <c r="N416" s="57"/>
      <c r="O416" s="61"/>
      <c r="P416" s="271"/>
    </row>
    <row r="417" spans="1:16" ht="15">
      <c r="A417" s="30">
        <v>8</v>
      </c>
      <c r="B417" s="317" t="s">
        <v>201</v>
      </c>
      <c r="C417" s="317"/>
      <c r="D417" s="317">
        <v>0.1</v>
      </c>
      <c r="E417" s="317"/>
      <c r="F417" s="30">
        <v>0.2</v>
      </c>
      <c r="G417" s="30">
        <v>6</v>
      </c>
      <c r="H417" s="140">
        <f t="shared" si="46"/>
        <v>0.12000000000000002</v>
      </c>
      <c r="I417" s="30">
        <f t="shared" si="47"/>
        <v>8.333333333333332</v>
      </c>
      <c r="J417" s="31">
        <v>8000</v>
      </c>
      <c r="K417" s="30">
        <f t="shared" si="48"/>
        <v>960</v>
      </c>
      <c r="L417" s="44"/>
      <c r="M417" s="57"/>
      <c r="N417" s="57"/>
      <c r="O417" s="61"/>
      <c r="P417" s="271"/>
    </row>
    <row r="418" spans="1:16" ht="15">
      <c r="A418" s="30">
        <v>9</v>
      </c>
      <c r="B418" s="317" t="s">
        <v>201</v>
      </c>
      <c r="C418" s="317"/>
      <c r="D418" s="317">
        <v>0.15</v>
      </c>
      <c r="E418" s="317"/>
      <c r="F418" s="30">
        <v>0.15</v>
      </c>
      <c r="G418" s="30">
        <v>6</v>
      </c>
      <c r="H418" s="140">
        <f t="shared" si="46"/>
        <v>0.135</v>
      </c>
      <c r="I418" s="30">
        <f t="shared" si="47"/>
        <v>7.4074074074074066</v>
      </c>
      <c r="J418" s="31">
        <v>8000</v>
      </c>
      <c r="K418" s="30">
        <f t="shared" si="48"/>
        <v>1080</v>
      </c>
      <c r="L418" s="44"/>
      <c r="M418" s="263" t="s">
        <v>216</v>
      </c>
      <c r="N418" s="57"/>
      <c r="O418" s="61"/>
      <c r="P418" s="165"/>
    </row>
    <row r="419" spans="1:16" ht="15">
      <c r="A419" s="30">
        <v>10</v>
      </c>
      <c r="B419" s="317" t="s">
        <v>201</v>
      </c>
      <c r="C419" s="317"/>
      <c r="D419" s="317">
        <v>0.2</v>
      </c>
      <c r="E419" s="317"/>
      <c r="F419" s="30">
        <v>0.2</v>
      </c>
      <c r="G419" s="30">
        <v>6</v>
      </c>
      <c r="H419" s="140">
        <f t="shared" si="46"/>
        <v>0.24000000000000005</v>
      </c>
      <c r="I419" s="30">
        <f t="shared" si="47"/>
        <v>4.166666666666666</v>
      </c>
      <c r="J419" s="31">
        <v>10000</v>
      </c>
      <c r="K419" s="30">
        <f t="shared" si="48"/>
        <v>2400</v>
      </c>
      <c r="L419" s="44"/>
      <c r="M419" s="57"/>
      <c r="N419" s="57"/>
      <c r="O419" s="61"/>
      <c r="P419" s="271"/>
    </row>
    <row r="420" spans="1:16" ht="30">
      <c r="A420" s="68"/>
      <c r="B420" s="317" t="s">
        <v>2</v>
      </c>
      <c r="C420" s="317"/>
      <c r="D420" s="317" t="s">
        <v>195</v>
      </c>
      <c r="E420" s="317"/>
      <c r="F420" s="30" t="s">
        <v>197</v>
      </c>
      <c r="G420" s="30" t="s">
        <v>196</v>
      </c>
      <c r="H420" s="140" t="s">
        <v>339</v>
      </c>
      <c r="I420" s="30" t="s">
        <v>319</v>
      </c>
      <c r="J420" s="234" t="s">
        <v>198</v>
      </c>
      <c r="K420" s="234" t="s">
        <v>199</v>
      </c>
      <c r="L420" s="44"/>
      <c r="M420" s="140"/>
      <c r="N420" s="140"/>
      <c r="O420" s="61"/>
      <c r="P420" s="271"/>
    </row>
    <row r="421" spans="1:15" ht="15">
      <c r="A421" s="30">
        <v>1</v>
      </c>
      <c r="B421" s="317" t="s">
        <v>200</v>
      </c>
      <c r="C421" s="317"/>
      <c r="D421" s="317">
        <v>0.025</v>
      </c>
      <c r="E421" s="317"/>
      <c r="F421" s="30">
        <v>0.1</v>
      </c>
      <c r="G421" s="30">
        <v>3</v>
      </c>
      <c r="H421" s="140">
        <f>D421*F421*G421</f>
        <v>0.0075000000000000015</v>
      </c>
      <c r="I421" s="30">
        <f>1/H421</f>
        <v>133.33333333333331</v>
      </c>
      <c r="J421" s="31">
        <v>6000</v>
      </c>
      <c r="K421" s="30">
        <f>J421*G421*F421*D421</f>
        <v>45</v>
      </c>
      <c r="L421" s="44"/>
      <c r="M421" s="140"/>
      <c r="N421" s="57"/>
      <c r="O421" s="61"/>
    </row>
    <row r="422" spans="1:15" ht="15">
      <c r="A422" s="30">
        <v>1</v>
      </c>
      <c r="B422" s="317" t="s">
        <v>200</v>
      </c>
      <c r="C422" s="317"/>
      <c r="D422" s="317">
        <v>0.025</v>
      </c>
      <c r="E422" s="317"/>
      <c r="F422" s="30">
        <v>0.15</v>
      </c>
      <c r="G422" s="30">
        <v>2</v>
      </c>
      <c r="H422" s="140">
        <f>D422*F422*G422</f>
        <v>0.0075</v>
      </c>
      <c r="I422" s="30">
        <f>1/H422</f>
        <v>133.33333333333334</v>
      </c>
      <c r="J422" s="31">
        <v>6000</v>
      </c>
      <c r="K422" s="30">
        <f>J422*G422*F422*D422</f>
        <v>45</v>
      </c>
      <c r="L422" s="44"/>
      <c r="M422" s="140"/>
      <c r="N422" s="57"/>
      <c r="O422" s="61"/>
    </row>
    <row r="423" spans="1:15" ht="15">
      <c r="A423" s="30">
        <v>2</v>
      </c>
      <c r="B423" s="317" t="s">
        <v>200</v>
      </c>
      <c r="C423" s="317"/>
      <c r="D423" s="317">
        <v>0.025</v>
      </c>
      <c r="E423" s="317"/>
      <c r="F423" s="30">
        <v>0.15</v>
      </c>
      <c r="G423" s="30">
        <v>3</v>
      </c>
      <c r="H423" s="140">
        <f aca="true" t="shared" si="49" ref="H423:H435">D423*F423*G423</f>
        <v>0.01125</v>
      </c>
      <c r="I423" s="30">
        <f>1/H423</f>
        <v>88.88888888888889</v>
      </c>
      <c r="J423" s="31">
        <v>6000</v>
      </c>
      <c r="K423" s="30">
        <f aca="true" t="shared" si="50" ref="K423:K435">J423*G423*F423*D423</f>
        <v>67.5</v>
      </c>
      <c r="L423" s="44"/>
      <c r="M423" s="140"/>
      <c r="N423" s="57"/>
      <c r="O423" s="61"/>
    </row>
    <row r="424" spans="1:15" ht="15">
      <c r="A424" s="30">
        <v>2</v>
      </c>
      <c r="B424" s="317" t="s">
        <v>200</v>
      </c>
      <c r="C424" s="317"/>
      <c r="D424" s="317">
        <v>0.025</v>
      </c>
      <c r="E424" s="317"/>
      <c r="F424" s="30">
        <v>0.15</v>
      </c>
      <c r="G424" s="30">
        <v>5</v>
      </c>
      <c r="H424" s="140">
        <f>D424*F424*G424</f>
        <v>0.01875</v>
      </c>
      <c r="I424" s="30">
        <f>1/H424</f>
        <v>53.333333333333336</v>
      </c>
      <c r="J424" s="31">
        <v>6000</v>
      </c>
      <c r="K424" s="30">
        <f>J424*G424*F424*D424</f>
        <v>112.5</v>
      </c>
      <c r="L424" s="44"/>
      <c r="M424" s="140"/>
      <c r="N424" s="57"/>
      <c r="O424" s="61"/>
    </row>
    <row r="425" spans="1:15" ht="15">
      <c r="A425" s="30">
        <v>2</v>
      </c>
      <c r="B425" s="317" t="s">
        <v>200</v>
      </c>
      <c r="C425" s="317"/>
      <c r="D425" s="317">
        <v>0.025</v>
      </c>
      <c r="E425" s="317"/>
      <c r="F425" s="30">
        <v>0.15</v>
      </c>
      <c r="G425" s="30">
        <v>4</v>
      </c>
      <c r="H425" s="140">
        <f>D425*F425*G425</f>
        <v>0.015</v>
      </c>
      <c r="I425" s="30">
        <f>1/H425</f>
        <v>66.66666666666667</v>
      </c>
      <c r="J425" s="31">
        <v>6000</v>
      </c>
      <c r="K425" s="30">
        <f>J425*G425*F425*D425</f>
        <v>90</v>
      </c>
      <c r="L425" s="44"/>
      <c r="M425" s="140"/>
      <c r="N425" s="57"/>
      <c r="O425" s="61"/>
    </row>
    <row r="426" spans="1:15" ht="18.75" customHeight="1">
      <c r="A426" s="30">
        <v>3</v>
      </c>
      <c r="B426" s="317" t="s">
        <v>200</v>
      </c>
      <c r="C426" s="317"/>
      <c r="D426" s="317">
        <v>0.04</v>
      </c>
      <c r="E426" s="317"/>
      <c r="F426" s="30">
        <v>0.15</v>
      </c>
      <c r="G426" s="30">
        <v>3</v>
      </c>
      <c r="H426" s="140">
        <f t="shared" si="49"/>
        <v>0.018000000000000002</v>
      </c>
      <c r="I426" s="30">
        <f aca="true" t="shared" si="51" ref="I426:I435">1/H426</f>
        <v>55.55555555555555</v>
      </c>
      <c r="J426" s="31">
        <v>6000</v>
      </c>
      <c r="K426" s="30">
        <f t="shared" si="50"/>
        <v>108</v>
      </c>
      <c r="L426" s="44"/>
      <c r="M426" s="264"/>
      <c r="N426" s="57"/>
      <c r="O426" s="61"/>
    </row>
    <row r="427" spans="1:15" ht="18.75" customHeight="1">
      <c r="A427" s="30">
        <v>3</v>
      </c>
      <c r="B427" s="317" t="s">
        <v>200</v>
      </c>
      <c r="C427" s="317"/>
      <c r="D427" s="317">
        <v>0.04</v>
      </c>
      <c r="E427" s="317"/>
      <c r="F427" s="30">
        <v>0.15</v>
      </c>
      <c r="G427" s="30">
        <v>4</v>
      </c>
      <c r="H427" s="140">
        <f>D427*F427*G427</f>
        <v>0.024</v>
      </c>
      <c r="I427" s="30">
        <f>1/H427</f>
        <v>41.666666666666664</v>
      </c>
      <c r="J427" s="31">
        <v>6000</v>
      </c>
      <c r="K427" s="30">
        <f>J427*G427*F427*D427</f>
        <v>144</v>
      </c>
      <c r="L427" s="44"/>
      <c r="M427" s="264"/>
      <c r="N427" s="57"/>
      <c r="O427" s="61"/>
    </row>
    <row r="428" spans="1:15" ht="15">
      <c r="A428" s="30">
        <v>4</v>
      </c>
      <c r="B428" s="317" t="s">
        <v>200</v>
      </c>
      <c r="C428" s="317"/>
      <c r="D428" s="317">
        <v>0.05</v>
      </c>
      <c r="E428" s="317"/>
      <c r="F428" s="30">
        <v>0.15</v>
      </c>
      <c r="G428" s="30">
        <v>3</v>
      </c>
      <c r="H428" s="140">
        <f t="shared" si="49"/>
        <v>0.0225</v>
      </c>
      <c r="I428" s="30">
        <f t="shared" si="51"/>
        <v>44.44444444444444</v>
      </c>
      <c r="J428" s="31">
        <v>6000</v>
      </c>
      <c r="K428" s="30">
        <f t="shared" si="50"/>
        <v>135</v>
      </c>
      <c r="L428" s="44"/>
      <c r="M428" s="264"/>
      <c r="N428" s="57"/>
      <c r="O428" s="61"/>
    </row>
    <row r="429" spans="1:15" ht="15">
      <c r="A429" s="30">
        <v>5</v>
      </c>
      <c r="B429" s="317" t="s">
        <v>201</v>
      </c>
      <c r="C429" s="317"/>
      <c r="D429" s="317">
        <v>0.05</v>
      </c>
      <c r="E429" s="317"/>
      <c r="F429" s="30">
        <v>0.05</v>
      </c>
      <c r="G429" s="30">
        <v>3</v>
      </c>
      <c r="H429" s="140">
        <f t="shared" si="49"/>
        <v>0.0075000000000000015</v>
      </c>
      <c r="I429" s="30">
        <f t="shared" si="51"/>
        <v>133.33333333333331</v>
      </c>
      <c r="J429" s="31">
        <v>6000</v>
      </c>
      <c r="K429" s="30">
        <f t="shared" si="50"/>
        <v>45</v>
      </c>
      <c r="L429" s="44"/>
      <c r="M429" s="264"/>
      <c r="N429" s="57"/>
      <c r="O429" s="61"/>
    </row>
    <row r="430" spans="1:15" ht="15">
      <c r="A430" s="30">
        <v>6</v>
      </c>
      <c r="B430" s="317" t="s">
        <v>201</v>
      </c>
      <c r="C430" s="317"/>
      <c r="D430" s="317">
        <v>0.1</v>
      </c>
      <c r="E430" s="317"/>
      <c r="F430" s="30">
        <v>0.05</v>
      </c>
      <c r="G430" s="30">
        <v>3</v>
      </c>
      <c r="H430" s="140">
        <f>D430*F430*G430</f>
        <v>0.015000000000000003</v>
      </c>
      <c r="I430" s="30">
        <f>1/H430</f>
        <v>66.66666666666666</v>
      </c>
      <c r="J430" s="31">
        <v>9000</v>
      </c>
      <c r="K430" s="30">
        <f>J430*G430*F430*D430</f>
        <v>135</v>
      </c>
      <c r="L430" s="44"/>
      <c r="M430" s="264"/>
      <c r="N430" s="57"/>
      <c r="O430" s="61"/>
    </row>
    <row r="431" spans="1:15" ht="15">
      <c r="A431" s="30">
        <v>6</v>
      </c>
      <c r="B431" s="317" t="s">
        <v>201</v>
      </c>
      <c r="C431" s="317"/>
      <c r="D431" s="317">
        <v>0.1</v>
      </c>
      <c r="E431" s="317"/>
      <c r="F431" s="30">
        <v>0.1</v>
      </c>
      <c r="G431" s="30">
        <v>3</v>
      </c>
      <c r="H431" s="140">
        <f t="shared" si="49"/>
        <v>0.030000000000000006</v>
      </c>
      <c r="I431" s="30">
        <f t="shared" si="51"/>
        <v>33.33333333333333</v>
      </c>
      <c r="J431" s="31">
        <v>9000</v>
      </c>
      <c r="K431" s="30">
        <f t="shared" si="50"/>
        <v>270</v>
      </c>
      <c r="L431" s="44"/>
      <c r="M431" s="57"/>
      <c r="N431" s="57"/>
      <c r="O431" s="61"/>
    </row>
    <row r="432" spans="1:15" ht="15">
      <c r="A432" s="30">
        <v>7</v>
      </c>
      <c r="B432" s="317" t="s">
        <v>201</v>
      </c>
      <c r="C432" s="317"/>
      <c r="D432" s="317">
        <v>0.1</v>
      </c>
      <c r="E432" s="317"/>
      <c r="F432" s="30">
        <v>0.15</v>
      </c>
      <c r="G432" s="30">
        <v>3</v>
      </c>
      <c r="H432" s="140">
        <f t="shared" si="49"/>
        <v>0.045</v>
      </c>
      <c r="I432" s="30">
        <f t="shared" si="51"/>
        <v>22.22222222222222</v>
      </c>
      <c r="J432" s="31">
        <v>9000</v>
      </c>
      <c r="K432" s="30">
        <f t="shared" si="50"/>
        <v>405</v>
      </c>
      <c r="L432" s="44"/>
      <c r="M432" s="57"/>
      <c r="N432" s="57"/>
      <c r="O432" s="61"/>
    </row>
    <row r="433" spans="1:15" ht="15">
      <c r="A433" s="30">
        <v>8</v>
      </c>
      <c r="B433" s="317" t="s">
        <v>201</v>
      </c>
      <c r="C433" s="317"/>
      <c r="D433" s="317">
        <v>0.1</v>
      </c>
      <c r="E433" s="317"/>
      <c r="F433" s="30">
        <v>0.2</v>
      </c>
      <c r="G433" s="30">
        <v>3</v>
      </c>
      <c r="H433" s="140">
        <f t="shared" si="49"/>
        <v>0.06000000000000001</v>
      </c>
      <c r="I433" s="30">
        <f t="shared" si="51"/>
        <v>16.666666666666664</v>
      </c>
      <c r="J433" s="31">
        <v>9000</v>
      </c>
      <c r="K433" s="30">
        <f t="shared" si="50"/>
        <v>540</v>
      </c>
      <c r="L433" s="44"/>
      <c r="M433" s="57"/>
      <c r="N433" s="57"/>
      <c r="O433" s="61"/>
    </row>
    <row r="434" spans="1:15" ht="15.75" customHeight="1">
      <c r="A434" s="30">
        <v>9</v>
      </c>
      <c r="B434" s="317" t="s">
        <v>201</v>
      </c>
      <c r="C434" s="317"/>
      <c r="D434" s="317">
        <v>0.15</v>
      </c>
      <c r="E434" s="317"/>
      <c r="F434" s="30">
        <v>0.15</v>
      </c>
      <c r="G434" s="30">
        <v>3</v>
      </c>
      <c r="H434" s="140">
        <f t="shared" si="49"/>
        <v>0.0675</v>
      </c>
      <c r="I434" s="30">
        <f t="shared" si="51"/>
        <v>14.814814814814813</v>
      </c>
      <c r="J434" s="31">
        <v>9000</v>
      </c>
      <c r="K434" s="30">
        <f t="shared" si="50"/>
        <v>607.5</v>
      </c>
      <c r="L434" s="44"/>
      <c r="M434" s="263"/>
      <c r="N434" s="57"/>
      <c r="O434" s="61"/>
    </row>
    <row r="435" spans="1:15" ht="19.5" customHeight="1">
      <c r="A435" s="30">
        <v>10</v>
      </c>
      <c r="B435" s="317" t="s">
        <v>201</v>
      </c>
      <c r="C435" s="317"/>
      <c r="D435" s="317">
        <v>0.2</v>
      </c>
      <c r="E435" s="317"/>
      <c r="F435" s="30">
        <v>0.2</v>
      </c>
      <c r="G435" s="30">
        <v>3</v>
      </c>
      <c r="H435" s="140">
        <f t="shared" si="49"/>
        <v>0.12000000000000002</v>
      </c>
      <c r="I435" s="30">
        <f t="shared" si="51"/>
        <v>8.333333333333332</v>
      </c>
      <c r="J435" s="31">
        <v>9000</v>
      </c>
      <c r="K435" s="30">
        <f t="shared" si="50"/>
        <v>1080</v>
      </c>
      <c r="L435" s="44"/>
      <c r="M435" s="57"/>
      <c r="N435" s="57"/>
      <c r="O435" s="61"/>
    </row>
    <row r="436" spans="1:15" ht="27.75" customHeight="1">
      <c r="A436" s="68"/>
      <c r="B436" s="317" t="s">
        <v>2</v>
      </c>
      <c r="C436" s="317"/>
      <c r="D436" s="317" t="s">
        <v>195</v>
      </c>
      <c r="E436" s="317"/>
      <c r="F436" s="30" t="s">
        <v>197</v>
      </c>
      <c r="G436" s="30" t="s">
        <v>196</v>
      </c>
      <c r="H436" s="140" t="s">
        <v>339</v>
      </c>
      <c r="I436" s="30" t="s">
        <v>319</v>
      </c>
      <c r="J436" s="234" t="s">
        <v>198</v>
      </c>
      <c r="K436" s="234" t="s">
        <v>199</v>
      </c>
      <c r="L436" s="44"/>
      <c r="M436" s="140"/>
      <c r="N436" s="57"/>
      <c r="O436" s="61"/>
    </row>
    <row r="437" spans="1:15" ht="19.5" customHeight="1">
      <c r="A437" s="30">
        <v>1</v>
      </c>
      <c r="B437" s="317" t="s">
        <v>342</v>
      </c>
      <c r="C437" s="317"/>
      <c r="D437" s="317">
        <v>0.025</v>
      </c>
      <c r="E437" s="317"/>
      <c r="F437" s="30">
        <v>0.15</v>
      </c>
      <c r="G437" s="30">
        <v>3</v>
      </c>
      <c r="H437" s="140">
        <f aca="true" t="shared" si="52" ref="H437:H442">D437*F437*G437</f>
        <v>0.01125</v>
      </c>
      <c r="I437" s="30">
        <f aca="true" t="shared" si="53" ref="I437:I442">1/H437</f>
        <v>88.88888888888889</v>
      </c>
      <c r="J437" s="31">
        <v>6000</v>
      </c>
      <c r="K437" s="30">
        <f aca="true" t="shared" si="54" ref="K437:K442">J437*G437*F437*D437</f>
        <v>67.5</v>
      </c>
      <c r="L437" s="44"/>
      <c r="M437" s="140"/>
      <c r="N437" s="57"/>
      <c r="O437" s="61"/>
    </row>
    <row r="438" spans="1:15" ht="19.5" customHeight="1">
      <c r="A438" s="30">
        <v>2</v>
      </c>
      <c r="B438" s="317" t="s">
        <v>342</v>
      </c>
      <c r="C438" s="317"/>
      <c r="D438" s="317">
        <v>0.025</v>
      </c>
      <c r="E438" s="317"/>
      <c r="F438" s="30">
        <v>0.15</v>
      </c>
      <c r="G438" s="30">
        <v>6</v>
      </c>
      <c r="H438" s="140">
        <f t="shared" si="52"/>
        <v>0.0225</v>
      </c>
      <c r="I438" s="30">
        <f t="shared" si="53"/>
        <v>44.44444444444444</v>
      </c>
      <c r="J438" s="31">
        <v>6000</v>
      </c>
      <c r="K438" s="30">
        <f t="shared" si="54"/>
        <v>135</v>
      </c>
      <c r="L438" s="44"/>
      <c r="M438" s="140"/>
      <c r="N438" s="57"/>
      <c r="O438" s="61"/>
    </row>
    <row r="439" spans="1:15" ht="19.5" customHeight="1">
      <c r="A439" s="30">
        <v>3</v>
      </c>
      <c r="B439" s="317" t="s">
        <v>342</v>
      </c>
      <c r="C439" s="317"/>
      <c r="D439" s="317">
        <v>0.025</v>
      </c>
      <c r="E439" s="317"/>
      <c r="F439" s="30">
        <v>0.15</v>
      </c>
      <c r="G439" s="30">
        <v>4</v>
      </c>
      <c r="H439" s="140">
        <f t="shared" si="52"/>
        <v>0.015</v>
      </c>
      <c r="I439" s="30">
        <f t="shared" si="53"/>
        <v>66.66666666666667</v>
      </c>
      <c r="J439" s="31">
        <v>6000</v>
      </c>
      <c r="K439" s="30">
        <f t="shared" si="54"/>
        <v>90</v>
      </c>
      <c r="L439" s="44"/>
      <c r="M439" s="140"/>
      <c r="N439" s="57"/>
      <c r="O439" s="61"/>
    </row>
    <row r="440" spans="1:15" ht="19.5" customHeight="1">
      <c r="A440" s="30">
        <v>4</v>
      </c>
      <c r="B440" s="317" t="s">
        <v>342</v>
      </c>
      <c r="C440" s="317"/>
      <c r="D440" s="317">
        <v>0.1</v>
      </c>
      <c r="E440" s="317"/>
      <c r="F440" s="30">
        <v>0.5</v>
      </c>
      <c r="G440" s="30">
        <v>6</v>
      </c>
      <c r="H440" s="140">
        <f t="shared" si="52"/>
        <v>0.30000000000000004</v>
      </c>
      <c r="I440" s="30">
        <f t="shared" si="53"/>
        <v>3.333333333333333</v>
      </c>
      <c r="J440" s="31">
        <v>6000</v>
      </c>
      <c r="K440" s="30">
        <f t="shared" si="54"/>
        <v>1800</v>
      </c>
      <c r="L440" s="44"/>
      <c r="M440" s="264"/>
      <c r="N440" s="57"/>
      <c r="O440" s="61"/>
    </row>
    <row r="441" spans="1:15" ht="19.5" customHeight="1">
      <c r="A441" s="30">
        <v>4</v>
      </c>
      <c r="B441" s="317" t="s">
        <v>343</v>
      </c>
      <c r="C441" s="317"/>
      <c r="D441" s="317">
        <v>0.1</v>
      </c>
      <c r="E441" s="317"/>
      <c r="F441" s="30">
        <v>0.5</v>
      </c>
      <c r="G441" s="30">
        <v>6</v>
      </c>
      <c r="H441" s="140">
        <f t="shared" si="52"/>
        <v>0.30000000000000004</v>
      </c>
      <c r="I441" s="30">
        <f t="shared" si="53"/>
        <v>3.333333333333333</v>
      </c>
      <c r="J441" s="31">
        <v>6000</v>
      </c>
      <c r="K441" s="30">
        <f t="shared" si="54"/>
        <v>1800</v>
      </c>
      <c r="L441" s="44"/>
      <c r="M441" s="264"/>
      <c r="N441" s="57"/>
      <c r="O441" s="61"/>
    </row>
    <row r="442" spans="1:15" ht="19.5" customHeight="1">
      <c r="A442" s="30">
        <v>4</v>
      </c>
      <c r="B442" s="317" t="s">
        <v>343</v>
      </c>
      <c r="C442" s="317"/>
      <c r="D442" s="317">
        <v>0.05</v>
      </c>
      <c r="E442" s="317"/>
      <c r="F442" s="30">
        <v>0.15</v>
      </c>
      <c r="G442" s="30">
        <v>3</v>
      </c>
      <c r="H442" s="140">
        <f t="shared" si="52"/>
        <v>0.0225</v>
      </c>
      <c r="I442" s="30">
        <f t="shared" si="53"/>
        <v>44.44444444444444</v>
      </c>
      <c r="J442" s="31">
        <v>6000</v>
      </c>
      <c r="K442" s="30">
        <f t="shared" si="54"/>
        <v>135</v>
      </c>
      <c r="L442" s="44"/>
      <c r="M442" s="264"/>
      <c r="N442" s="57"/>
      <c r="O442" s="61"/>
    </row>
    <row r="443" spans="1:15" ht="19.5" customHeight="1">
      <c r="A443" s="36"/>
      <c r="B443" s="265"/>
      <c r="C443" s="265"/>
      <c r="D443" s="265"/>
      <c r="E443" s="265"/>
      <c r="F443" s="36"/>
      <c r="G443" s="36"/>
      <c r="H443" s="7"/>
      <c r="I443" s="36"/>
      <c r="J443" s="24"/>
      <c r="K443" s="36"/>
      <c r="L443" s="39"/>
      <c r="M443" s="267"/>
      <c r="N443" s="165"/>
      <c r="O443" s="266"/>
    </row>
    <row r="444" spans="1:15" ht="19.5" customHeight="1">
      <c r="A444" s="38"/>
      <c r="B444" s="36"/>
      <c r="C444" s="36"/>
      <c r="D444" s="36"/>
      <c r="E444" s="36"/>
      <c r="F444" s="36"/>
      <c r="G444" s="36"/>
      <c r="H444" s="24"/>
      <c r="I444" s="36"/>
      <c r="J444" s="24"/>
      <c r="K444" s="24"/>
      <c r="L444" s="39"/>
      <c r="M444" s="165"/>
      <c r="N444" s="165"/>
      <c r="O444" s="166"/>
    </row>
    <row r="445" spans="1:13" ht="17.25" customHeight="1">
      <c r="A445" s="24"/>
      <c r="B445" s="462" t="s">
        <v>78</v>
      </c>
      <c r="C445" s="462"/>
      <c r="D445" s="462"/>
      <c r="E445" s="462"/>
      <c r="F445" s="462"/>
      <c r="G445" s="462"/>
      <c r="H445" s="462"/>
      <c r="I445" s="462"/>
      <c r="J445" s="462"/>
      <c r="K445" s="462"/>
      <c r="L445" s="462"/>
      <c r="M445" s="462"/>
    </row>
    <row r="446" spans="1:15" ht="15" customHeight="1">
      <c r="A446" s="24"/>
      <c r="B446" s="26"/>
      <c r="C446" s="25"/>
      <c r="D446" s="462"/>
      <c r="E446" s="462"/>
      <c r="F446" s="462"/>
      <c r="G446" s="462"/>
      <c r="H446" s="462"/>
      <c r="I446" s="462"/>
      <c r="J446" s="462"/>
      <c r="K446" s="462"/>
      <c r="L446" s="462"/>
      <c r="M446" s="462"/>
      <c r="N446" s="462"/>
      <c r="O446"/>
    </row>
    <row r="447" spans="1:15" ht="18.75" customHeight="1">
      <c r="A447" s="24"/>
      <c r="B447" s="464" t="s">
        <v>49</v>
      </c>
      <c r="C447" s="464"/>
      <c r="D447" s="464"/>
      <c r="E447" s="464"/>
      <c r="F447" s="464"/>
      <c r="G447" s="464"/>
      <c r="H447" s="464"/>
      <c r="I447" s="464"/>
      <c r="J447" s="464"/>
      <c r="K447" s="464"/>
      <c r="L447" s="464"/>
      <c r="M447" s="464"/>
      <c r="O447"/>
    </row>
    <row r="448" spans="1:15" ht="18.75" customHeight="1">
      <c r="A448" s="178" t="s">
        <v>221</v>
      </c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</row>
    <row r="449" spans="1:15" ht="15.75" customHeight="1">
      <c r="A449" s="350" t="s">
        <v>72</v>
      </c>
      <c r="B449" s="350"/>
      <c r="C449" s="350"/>
      <c r="D449" s="350"/>
      <c r="E449" s="350"/>
      <c r="F449" s="350"/>
      <c r="G449" s="350"/>
      <c r="H449" s="350"/>
      <c r="I449" s="350"/>
      <c r="J449" s="350"/>
      <c r="K449" s="350"/>
      <c r="L449" s="350"/>
      <c r="M449" s="350"/>
      <c r="O449"/>
    </row>
    <row r="450" spans="1:15" ht="15.75" customHeight="1">
      <c r="A450"/>
      <c r="O450"/>
    </row>
    <row r="451" spans="1:10" ht="17.25" customHeight="1">
      <c r="A451" s="354" t="s">
        <v>303</v>
      </c>
      <c r="B451" s="354"/>
      <c r="C451" s="354"/>
      <c r="D451" s="354"/>
      <c r="E451" s="354"/>
      <c r="F451" s="354"/>
      <c r="G451" s="354"/>
      <c r="H451" s="354"/>
      <c r="I451" s="354"/>
      <c r="J451" s="354"/>
    </row>
    <row r="452" spans="1:10" ht="19.5" customHeight="1">
      <c r="A452" s="354" t="s">
        <v>304</v>
      </c>
      <c r="B452" s="354"/>
      <c r="C452" s="354"/>
      <c r="D452" s="354"/>
      <c r="E452" s="354"/>
      <c r="F452" s="354"/>
      <c r="G452" s="354"/>
      <c r="H452" s="354"/>
      <c r="I452" s="354"/>
      <c r="J452" s="354"/>
    </row>
    <row r="453" spans="1:15" ht="18.75" customHeight="1">
      <c r="A453" s="349" t="s">
        <v>318</v>
      </c>
      <c r="B453" s="349"/>
      <c r="C453" s="349"/>
      <c r="D453" s="349"/>
      <c r="E453" s="349"/>
      <c r="F453" s="349"/>
      <c r="G453" s="349"/>
      <c r="H453" s="349"/>
      <c r="I453" s="349"/>
      <c r="J453" s="349"/>
      <c r="K453" s="349"/>
      <c r="L453" s="349"/>
      <c r="M453" s="349"/>
      <c r="N453" s="349"/>
      <c r="O453" s="349"/>
    </row>
    <row r="454" spans="1:15" ht="20.25" customHeight="1">
      <c r="A454" s="349" t="s">
        <v>320</v>
      </c>
      <c r="B454" s="349"/>
      <c r="C454" s="349"/>
      <c r="D454" s="349"/>
      <c r="E454" s="349"/>
      <c r="F454" s="349"/>
      <c r="G454" s="349"/>
      <c r="H454" s="349"/>
      <c r="I454" s="349"/>
      <c r="J454" s="349"/>
      <c r="K454" s="349"/>
      <c r="L454" s="349"/>
      <c r="M454" s="349"/>
      <c r="N454" s="349"/>
      <c r="O454" s="349"/>
    </row>
    <row r="455" spans="1:15" ht="18.75" customHeight="1">
      <c r="A455" s="349" t="s">
        <v>321</v>
      </c>
      <c r="B455" s="349"/>
      <c r="C455" s="349"/>
      <c r="D455" s="349"/>
      <c r="E455" s="349"/>
      <c r="F455" s="349"/>
      <c r="G455" s="349"/>
      <c r="H455" s="349"/>
      <c r="I455" s="349"/>
      <c r="J455" s="349"/>
      <c r="K455" s="349"/>
      <c r="L455" s="349"/>
      <c r="M455" s="349"/>
      <c r="N455" s="349"/>
      <c r="O455" s="349"/>
    </row>
    <row r="456" spans="1:15" ht="18.75" customHeight="1">
      <c r="A456" s="349" t="s">
        <v>322</v>
      </c>
      <c r="B456" s="349"/>
      <c r="C456" s="349"/>
      <c r="D456" s="349"/>
      <c r="E456" s="349"/>
      <c r="F456" s="349"/>
      <c r="G456" s="349"/>
      <c r="H456" s="349"/>
      <c r="I456" s="349"/>
      <c r="J456" s="349"/>
      <c r="K456" s="349"/>
      <c r="L456" s="349"/>
      <c r="M456" s="349"/>
      <c r="N456" s="349"/>
      <c r="O456" s="349"/>
    </row>
    <row r="457" spans="1:15" ht="18.75" customHeight="1">
      <c r="A457" s="349" t="s">
        <v>323</v>
      </c>
      <c r="B457" s="349"/>
      <c r="C457" s="349"/>
      <c r="D457" s="349"/>
      <c r="E457" s="349"/>
      <c r="F457" s="349"/>
      <c r="G457" s="349"/>
      <c r="H457" s="349"/>
      <c r="I457" s="349"/>
      <c r="J457" s="349"/>
      <c r="K457" s="349"/>
      <c r="L457" s="349"/>
      <c r="M457" s="349"/>
      <c r="N457" s="349"/>
      <c r="O457" s="349"/>
    </row>
    <row r="458" spans="1:15" ht="20.25" customHeight="1">
      <c r="A458" s="349" t="s">
        <v>352</v>
      </c>
      <c r="B458" s="349"/>
      <c r="C458" s="349"/>
      <c r="D458" s="349"/>
      <c r="E458" s="349"/>
      <c r="F458" s="349"/>
      <c r="G458" s="349"/>
      <c r="H458" s="349"/>
      <c r="I458" s="349"/>
      <c r="J458" s="349"/>
      <c r="K458" s="349"/>
      <c r="L458" s="349"/>
      <c r="M458" s="349"/>
      <c r="N458" s="349"/>
      <c r="O458" s="349"/>
    </row>
    <row r="459" spans="1:15" ht="18.75" customHeight="1">
      <c r="A459" s="349" t="s">
        <v>353</v>
      </c>
      <c r="B459" s="349"/>
      <c r="C459" s="349"/>
      <c r="D459" s="349"/>
      <c r="E459" s="349"/>
      <c r="F459" s="349"/>
      <c r="G459" s="349"/>
      <c r="H459" s="349"/>
      <c r="I459" s="349"/>
      <c r="J459" s="349"/>
      <c r="K459" s="349"/>
      <c r="L459" s="349"/>
      <c r="M459" s="349"/>
      <c r="N459" s="349"/>
      <c r="O459" s="349"/>
    </row>
    <row r="460" spans="1:15" ht="23.25" customHeight="1">
      <c r="A460" s="349" t="s">
        <v>324</v>
      </c>
      <c r="B460" s="349"/>
      <c r="C460" s="349"/>
      <c r="D460" s="349"/>
      <c r="E460" s="349"/>
      <c r="F460" s="349"/>
      <c r="G460" s="349"/>
      <c r="H460" s="349"/>
      <c r="I460" s="349"/>
      <c r="J460" s="349"/>
      <c r="K460" s="349"/>
      <c r="L460" s="349"/>
      <c r="M460" s="349"/>
      <c r="N460" s="349"/>
      <c r="O460" s="349"/>
    </row>
    <row r="461" spans="1:15" ht="18.75">
      <c r="A461" s="349" t="s">
        <v>305</v>
      </c>
      <c r="B461" s="349"/>
      <c r="C461" s="349"/>
      <c r="D461" s="349"/>
      <c r="E461" s="349"/>
      <c r="F461" s="349"/>
      <c r="G461" s="349"/>
      <c r="H461" s="349"/>
      <c r="I461" s="349"/>
      <c r="J461" s="349"/>
      <c r="K461" s="349"/>
      <c r="L461" s="349"/>
      <c r="M461" s="349"/>
      <c r="N461" s="349"/>
      <c r="O461" s="349"/>
    </row>
    <row r="462" spans="1:15" ht="18.75">
      <c r="A462" s="349" t="s">
        <v>326</v>
      </c>
      <c r="B462" s="349"/>
      <c r="C462" s="349"/>
      <c r="D462" s="349"/>
      <c r="E462" s="349"/>
      <c r="F462" s="349"/>
      <c r="G462" s="349"/>
      <c r="H462" s="349"/>
      <c r="I462" s="349"/>
      <c r="J462" s="349"/>
      <c r="K462" s="349"/>
      <c r="L462" s="349"/>
      <c r="M462" s="349"/>
      <c r="N462" s="349"/>
      <c r="O462" s="349"/>
    </row>
    <row r="463" spans="1:15" ht="18.75">
      <c r="A463" s="349" t="s">
        <v>325</v>
      </c>
      <c r="B463" s="349"/>
      <c r="C463" s="349"/>
      <c r="D463" s="349"/>
      <c r="E463" s="349"/>
      <c r="F463" s="349"/>
      <c r="G463" s="349"/>
      <c r="H463" s="349"/>
      <c r="I463" s="349"/>
      <c r="J463" s="349"/>
      <c r="K463" s="349"/>
      <c r="L463" s="349"/>
      <c r="M463" s="349"/>
      <c r="N463" s="349"/>
      <c r="O463" s="349"/>
    </row>
    <row r="464" spans="1:15" ht="18.75">
      <c r="A464" s="349" t="s">
        <v>327</v>
      </c>
      <c r="B464" s="349"/>
      <c r="C464" s="349"/>
      <c r="D464" s="349"/>
      <c r="E464" s="349"/>
      <c r="F464" s="349"/>
      <c r="G464" s="349"/>
      <c r="H464" s="349"/>
      <c r="I464" s="349"/>
      <c r="J464" s="349"/>
      <c r="K464" s="349"/>
      <c r="L464" s="349"/>
      <c r="M464" s="349"/>
      <c r="N464" s="349"/>
      <c r="O464" s="349"/>
    </row>
    <row r="465" spans="1:15" ht="18.75">
      <c r="A465" s="349" t="s">
        <v>328</v>
      </c>
      <c r="B465" s="349"/>
      <c r="C465" s="349"/>
      <c r="D465" s="349"/>
      <c r="E465" s="349"/>
      <c r="F465" s="349"/>
      <c r="G465" s="349"/>
      <c r="H465" s="349"/>
      <c r="I465" s="349"/>
      <c r="J465" s="349"/>
      <c r="K465" s="349"/>
      <c r="L465" s="349"/>
      <c r="M465" s="349"/>
      <c r="N465" s="349"/>
      <c r="O465" s="349"/>
    </row>
    <row r="466" spans="1:15" ht="18.75" customHeight="1">
      <c r="A466" s="349" t="s">
        <v>329</v>
      </c>
      <c r="B466" s="349"/>
      <c r="C466" s="349"/>
      <c r="D466" s="349"/>
      <c r="E466" s="349"/>
      <c r="F466" s="349"/>
      <c r="G466" s="349"/>
      <c r="H466" s="349"/>
      <c r="I466" s="349"/>
      <c r="J466" s="349"/>
      <c r="K466" s="349"/>
      <c r="L466" s="349"/>
      <c r="M466" s="349"/>
      <c r="N466" s="349"/>
      <c r="O466" s="349"/>
    </row>
    <row r="467" spans="1:15" ht="18.75">
      <c r="A467" s="349" t="s">
        <v>306</v>
      </c>
      <c r="B467" s="349"/>
      <c r="C467" s="349"/>
      <c r="D467" s="349"/>
      <c r="E467" s="349"/>
      <c r="F467" s="349"/>
      <c r="G467" s="349"/>
      <c r="H467" s="349"/>
      <c r="I467" s="349"/>
      <c r="J467" s="349"/>
      <c r="K467" s="349"/>
      <c r="L467" s="349"/>
      <c r="M467" s="349"/>
      <c r="N467" s="349"/>
      <c r="O467" s="349"/>
    </row>
    <row r="468" spans="1:15" ht="18.75">
      <c r="A468" s="349" t="s">
        <v>307</v>
      </c>
      <c r="B468" s="349"/>
      <c r="C468" s="349"/>
      <c r="D468" s="349"/>
      <c r="E468" s="349"/>
      <c r="F468" s="349"/>
      <c r="G468" s="349"/>
      <c r="H468" s="349"/>
      <c r="I468" s="349"/>
      <c r="J468" s="349"/>
      <c r="K468" s="349"/>
      <c r="L468" s="349"/>
      <c r="M468" s="349"/>
      <c r="N468" s="349"/>
      <c r="O468" s="349"/>
    </row>
    <row r="469" spans="1:15" ht="18.75">
      <c r="A469" s="349" t="s">
        <v>308</v>
      </c>
      <c r="B469" s="349"/>
      <c r="C469" s="349"/>
      <c r="D469" s="349"/>
      <c r="E469" s="349"/>
      <c r="F469" s="349"/>
      <c r="G469" s="349"/>
      <c r="H469" s="349"/>
      <c r="I469" s="349"/>
      <c r="J469" s="349"/>
      <c r="K469" s="349"/>
      <c r="L469" s="349"/>
      <c r="M469" s="349"/>
      <c r="N469" s="349"/>
      <c r="O469" s="349"/>
    </row>
    <row r="470" spans="1:15" ht="18.75">
      <c r="A470" s="349" t="s">
        <v>309</v>
      </c>
      <c r="B470" s="349"/>
      <c r="C470" s="349"/>
      <c r="D470" s="349"/>
      <c r="E470" s="349"/>
      <c r="F470" s="349"/>
      <c r="G470" s="349"/>
      <c r="H470" s="349"/>
      <c r="I470" s="349"/>
      <c r="J470" s="349"/>
      <c r="K470" s="349"/>
      <c r="L470" s="349"/>
      <c r="M470" s="349"/>
      <c r="N470" s="349"/>
      <c r="O470" s="349"/>
    </row>
    <row r="471" spans="1:15" ht="18.75">
      <c r="A471" s="359" t="s">
        <v>310</v>
      </c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</row>
    <row r="472" spans="1:10" ht="12.75">
      <c r="A472" s="353" t="s">
        <v>330</v>
      </c>
      <c r="B472" s="353"/>
      <c r="C472" s="353"/>
      <c r="D472" s="353"/>
      <c r="E472" s="353"/>
      <c r="F472" s="353"/>
      <c r="G472" s="353"/>
      <c r="H472" s="353"/>
      <c r="I472" s="353"/>
      <c r="J472" s="353"/>
    </row>
    <row r="473" spans="1:10" ht="36.75" customHeight="1">
      <c r="A473" s="349" t="s">
        <v>311</v>
      </c>
      <c r="B473" s="349"/>
      <c r="C473" s="349"/>
      <c r="D473" s="349"/>
      <c r="E473" s="349"/>
      <c r="F473" s="349"/>
      <c r="G473" s="349"/>
      <c r="H473" s="349"/>
      <c r="I473" s="349"/>
      <c r="J473" s="349"/>
    </row>
    <row r="474" spans="1:10" ht="21.75" customHeight="1">
      <c r="A474" s="349" t="s">
        <v>331</v>
      </c>
      <c r="B474" s="349"/>
      <c r="C474" s="349"/>
      <c r="D474" s="349"/>
      <c r="E474" s="349"/>
      <c r="F474" s="349"/>
      <c r="G474" s="349"/>
      <c r="H474" s="349"/>
      <c r="I474" s="349"/>
      <c r="J474" s="349"/>
    </row>
    <row r="475" spans="1:10" ht="15" customHeight="1">
      <c r="A475" s="349" t="s">
        <v>312</v>
      </c>
      <c r="B475" s="349"/>
      <c r="C475" s="349"/>
      <c r="D475" s="349"/>
      <c r="E475" s="349"/>
      <c r="F475" s="349"/>
      <c r="G475" s="349"/>
      <c r="H475" s="349"/>
      <c r="I475" s="349"/>
      <c r="J475" s="349"/>
    </row>
    <row r="476" spans="1:10" ht="18.75" customHeight="1">
      <c r="A476" s="349" t="s">
        <v>313</v>
      </c>
      <c r="B476" s="349"/>
      <c r="C476" s="349"/>
      <c r="D476" s="349"/>
      <c r="E476" s="349"/>
      <c r="F476" s="349"/>
      <c r="G476" s="349"/>
      <c r="H476" s="349"/>
      <c r="I476" s="349"/>
      <c r="J476" s="349"/>
    </row>
    <row r="477" spans="1:10" ht="17.25" customHeight="1">
      <c r="A477" s="349" t="s">
        <v>314</v>
      </c>
      <c r="B477" s="349"/>
      <c r="C477" s="349"/>
      <c r="D477" s="349"/>
      <c r="E477" s="349"/>
      <c r="F477" s="349"/>
      <c r="G477" s="349"/>
      <c r="H477" s="349"/>
      <c r="I477" s="349"/>
      <c r="J477" s="349"/>
    </row>
    <row r="478" spans="1:10" ht="15" customHeight="1">
      <c r="A478" s="349" t="s">
        <v>315</v>
      </c>
      <c r="B478" s="349"/>
      <c r="C478" s="349"/>
      <c r="D478" s="349"/>
      <c r="E478" s="349"/>
      <c r="F478" s="349"/>
      <c r="G478" s="349"/>
      <c r="H478" s="349"/>
      <c r="I478" s="349"/>
      <c r="J478" s="349"/>
    </row>
    <row r="479" spans="1:10" ht="19.5" customHeight="1">
      <c r="A479" s="349" t="s">
        <v>316</v>
      </c>
      <c r="B479" s="349"/>
      <c r="C479" s="349"/>
      <c r="D479" s="349"/>
      <c r="E479" s="349"/>
      <c r="F479" s="349"/>
      <c r="G479" s="349"/>
      <c r="H479" s="349"/>
      <c r="I479" s="349"/>
      <c r="J479" s="349"/>
    </row>
    <row r="480" spans="1:10" ht="17.25" customHeight="1">
      <c r="A480" s="349" t="s">
        <v>317</v>
      </c>
      <c r="B480" s="349"/>
      <c r="C480" s="349"/>
      <c r="D480" s="349"/>
      <c r="E480" s="349"/>
      <c r="F480" s="349"/>
      <c r="G480" s="349"/>
      <c r="H480" s="349"/>
      <c r="I480" s="349"/>
      <c r="J480" s="349"/>
    </row>
  </sheetData>
  <sheetProtection selectLockedCells="1" selectUnlockedCells="1"/>
  <mergeCells count="1536">
    <mergeCell ref="J325:K325"/>
    <mergeCell ref="B328:C328"/>
    <mergeCell ref="D328:E328"/>
    <mergeCell ref="F328:G328"/>
    <mergeCell ref="J328:K328"/>
    <mergeCell ref="F327:G327"/>
    <mergeCell ref="J327:K327"/>
    <mergeCell ref="B326:C326"/>
    <mergeCell ref="J326:K326"/>
    <mergeCell ref="B327:C327"/>
    <mergeCell ref="D327:E327"/>
    <mergeCell ref="B271:C271"/>
    <mergeCell ref="D271:E271"/>
    <mergeCell ref="F271:G271"/>
    <mergeCell ref="J271:K271"/>
    <mergeCell ref="F299:G299"/>
    <mergeCell ref="D325:E325"/>
    <mergeCell ref="F325:G325"/>
    <mergeCell ref="B399:C399"/>
    <mergeCell ref="D399:E399"/>
    <mergeCell ref="J399:K399"/>
    <mergeCell ref="B398:C398"/>
    <mergeCell ref="D398:E398"/>
    <mergeCell ref="J398:K398"/>
    <mergeCell ref="J397:K397"/>
    <mergeCell ref="J388:K388"/>
    <mergeCell ref="B394:C394"/>
    <mergeCell ref="D394:E394"/>
    <mergeCell ref="J394:K394"/>
    <mergeCell ref="B390:C390"/>
    <mergeCell ref="D390:E390"/>
    <mergeCell ref="J390:K390"/>
    <mergeCell ref="B396:C396"/>
    <mergeCell ref="B391:C391"/>
    <mergeCell ref="B403:C403"/>
    <mergeCell ref="D403:E403"/>
    <mergeCell ref="J403:K403"/>
    <mergeCell ref="B395:C395"/>
    <mergeCell ref="D395:E395"/>
    <mergeCell ref="J395:K395"/>
    <mergeCell ref="B400:C400"/>
    <mergeCell ref="D400:E400"/>
    <mergeCell ref="J400:K400"/>
    <mergeCell ref="B401:C401"/>
    <mergeCell ref="J401:K401"/>
    <mergeCell ref="B392:C392"/>
    <mergeCell ref="D392:E392"/>
    <mergeCell ref="J392:K392"/>
    <mergeCell ref="B393:C393"/>
    <mergeCell ref="D393:E393"/>
    <mergeCell ref="J393:K393"/>
    <mergeCell ref="D396:E396"/>
    <mergeCell ref="J396:K396"/>
    <mergeCell ref="B397:C397"/>
    <mergeCell ref="J391:K391"/>
    <mergeCell ref="D383:E383"/>
    <mergeCell ref="J383:K383"/>
    <mergeCell ref="B382:C382"/>
    <mergeCell ref="D382:E382"/>
    <mergeCell ref="J382:K382"/>
    <mergeCell ref="B389:C389"/>
    <mergeCell ref="D389:E389"/>
    <mergeCell ref="J389:K389"/>
    <mergeCell ref="D391:E391"/>
    <mergeCell ref="J275:K275"/>
    <mergeCell ref="J309:K309"/>
    <mergeCell ref="J381:K381"/>
    <mergeCell ref="B386:C386"/>
    <mergeCell ref="D386:E386"/>
    <mergeCell ref="J386:K386"/>
    <mergeCell ref="B385:C385"/>
    <mergeCell ref="D385:E385"/>
    <mergeCell ref="J385:K385"/>
    <mergeCell ref="B384:C384"/>
    <mergeCell ref="F309:G309"/>
    <mergeCell ref="F303:G303"/>
    <mergeCell ref="J299:K299"/>
    <mergeCell ref="J297:K297"/>
    <mergeCell ref="J288:K288"/>
    <mergeCell ref="F290:G290"/>
    <mergeCell ref="J30:K30"/>
    <mergeCell ref="B50:C50"/>
    <mergeCell ref="F50:G50"/>
    <mergeCell ref="J50:K50"/>
    <mergeCell ref="F49:G49"/>
    <mergeCell ref="J138:K138"/>
    <mergeCell ref="B115:C115"/>
    <mergeCell ref="J135:K135"/>
    <mergeCell ref="B39:C39"/>
    <mergeCell ref="F39:G39"/>
    <mergeCell ref="J39:K39"/>
    <mergeCell ref="D128:E128"/>
    <mergeCell ref="F128:G128"/>
    <mergeCell ref="J107:K107"/>
    <mergeCell ref="J115:K115"/>
    <mergeCell ref="J116:K116"/>
    <mergeCell ref="J124:K124"/>
    <mergeCell ref="J109:K109"/>
    <mergeCell ref="J49:K49"/>
    <mergeCell ref="F46:G46"/>
    <mergeCell ref="J133:K133"/>
    <mergeCell ref="J123:K123"/>
    <mergeCell ref="J132:K132"/>
    <mergeCell ref="F126:G126"/>
    <mergeCell ref="F135:G135"/>
    <mergeCell ref="J128:K128"/>
    <mergeCell ref="J126:K126"/>
    <mergeCell ref="J129:K129"/>
    <mergeCell ref="F123:G123"/>
    <mergeCell ref="J125:K125"/>
    <mergeCell ref="D59:E59"/>
    <mergeCell ref="B49:C49"/>
    <mergeCell ref="J369:K369"/>
    <mergeCell ref="B169:C169"/>
    <mergeCell ref="D169:E169"/>
    <mergeCell ref="J139:K139"/>
    <mergeCell ref="F156:G156"/>
    <mergeCell ref="J143:K143"/>
    <mergeCell ref="J295:K295"/>
    <mergeCell ref="J303:K303"/>
    <mergeCell ref="F45:G45"/>
    <mergeCell ref="F47:G47"/>
    <mergeCell ref="J103:K103"/>
    <mergeCell ref="F99:G99"/>
    <mergeCell ref="J48:K48"/>
    <mergeCell ref="J47:K47"/>
    <mergeCell ref="F76:G76"/>
    <mergeCell ref="F52:G52"/>
    <mergeCell ref="F66:G66"/>
    <mergeCell ref="A58:M58"/>
    <mergeCell ref="B441:C441"/>
    <mergeCell ref="D441:E441"/>
    <mergeCell ref="F18:G18"/>
    <mergeCell ref="J18:K18"/>
    <mergeCell ref="J28:K28"/>
    <mergeCell ref="B31:C31"/>
    <mergeCell ref="B47:C47"/>
    <mergeCell ref="B437:C437"/>
    <mergeCell ref="J44:K44"/>
    <mergeCell ref="J46:K46"/>
    <mergeCell ref="D416:E416"/>
    <mergeCell ref="B436:C436"/>
    <mergeCell ref="D436:E436"/>
    <mergeCell ref="B438:C438"/>
    <mergeCell ref="B416:C416"/>
    <mergeCell ref="D442:E442"/>
    <mergeCell ref="B439:C439"/>
    <mergeCell ref="D439:E439"/>
    <mergeCell ref="B440:C440"/>
    <mergeCell ref="D440:E440"/>
    <mergeCell ref="D419:E419"/>
    <mergeCell ref="D415:E415"/>
    <mergeCell ref="B415:C415"/>
    <mergeCell ref="B388:C388"/>
    <mergeCell ref="D388:E388"/>
    <mergeCell ref="D438:E438"/>
    <mergeCell ref="B417:C417"/>
    <mergeCell ref="B419:C419"/>
    <mergeCell ref="D418:E418"/>
    <mergeCell ref="B418:C418"/>
    <mergeCell ref="D339:E339"/>
    <mergeCell ref="D374:E374"/>
    <mergeCell ref="B370:C370"/>
    <mergeCell ref="D370:E370"/>
    <mergeCell ref="J373:K373"/>
    <mergeCell ref="F373:G373"/>
    <mergeCell ref="J372:K372"/>
    <mergeCell ref="J362:K362"/>
    <mergeCell ref="B373:C373"/>
    <mergeCell ref="J366:K366"/>
    <mergeCell ref="J179:K179"/>
    <mergeCell ref="J184:K184"/>
    <mergeCell ref="D189:E189"/>
    <mergeCell ref="F188:G188"/>
    <mergeCell ref="J274:K274"/>
    <mergeCell ref="F198:G198"/>
    <mergeCell ref="D267:E267"/>
    <mergeCell ref="F267:G267"/>
    <mergeCell ref="J267:K267"/>
    <mergeCell ref="J188:K188"/>
    <mergeCell ref="J278:K278"/>
    <mergeCell ref="J199:K199"/>
    <mergeCell ref="B314:C314"/>
    <mergeCell ref="A318:M318"/>
    <mergeCell ref="D313:E313"/>
    <mergeCell ref="J310:K310"/>
    <mergeCell ref="J277:K277"/>
    <mergeCell ref="F306:G306"/>
    <mergeCell ref="F310:G310"/>
    <mergeCell ref="F407:G407"/>
    <mergeCell ref="F313:G313"/>
    <mergeCell ref="F314:G314"/>
    <mergeCell ref="J308:K308"/>
    <mergeCell ref="J406:K406"/>
    <mergeCell ref="J282:K282"/>
    <mergeCell ref="J380:K380"/>
    <mergeCell ref="F370:G370"/>
    <mergeCell ref="F374:G374"/>
    <mergeCell ref="J374:K374"/>
    <mergeCell ref="J163:K163"/>
    <mergeCell ref="J160:K160"/>
    <mergeCell ref="F170:G170"/>
    <mergeCell ref="F172:G172"/>
    <mergeCell ref="J172:K172"/>
    <mergeCell ref="J166:K166"/>
    <mergeCell ref="J169:K169"/>
    <mergeCell ref="J170:K170"/>
    <mergeCell ref="J171:K171"/>
    <mergeCell ref="F171:G171"/>
    <mergeCell ref="J147:K147"/>
    <mergeCell ref="F153:G153"/>
    <mergeCell ref="J167:K167"/>
    <mergeCell ref="J168:K168"/>
    <mergeCell ref="F165:G165"/>
    <mergeCell ref="F163:G163"/>
    <mergeCell ref="J154:K154"/>
    <mergeCell ref="F161:G161"/>
    <mergeCell ref="F166:G166"/>
    <mergeCell ref="J156:K156"/>
    <mergeCell ref="F138:G138"/>
    <mergeCell ref="J153:K153"/>
    <mergeCell ref="J137:K137"/>
    <mergeCell ref="F141:G141"/>
    <mergeCell ref="F155:G155"/>
    <mergeCell ref="F152:G152"/>
    <mergeCell ref="F151:G151"/>
    <mergeCell ref="F154:G154"/>
    <mergeCell ref="F143:G143"/>
    <mergeCell ref="J151:K151"/>
    <mergeCell ref="F146:G146"/>
    <mergeCell ref="F139:G139"/>
    <mergeCell ref="J141:K141"/>
    <mergeCell ref="F142:G142"/>
    <mergeCell ref="F145:G145"/>
    <mergeCell ref="J144:K144"/>
    <mergeCell ref="F147:G147"/>
    <mergeCell ref="F150:G150"/>
    <mergeCell ref="B113:C113"/>
    <mergeCell ref="D113:E113"/>
    <mergeCell ref="B121:C121"/>
    <mergeCell ref="D106:E106"/>
    <mergeCell ref="D127:E127"/>
    <mergeCell ref="D122:E122"/>
    <mergeCell ref="B123:C123"/>
    <mergeCell ref="B127:C127"/>
    <mergeCell ref="D121:E121"/>
    <mergeCell ref="B125:C125"/>
    <mergeCell ref="F268:G268"/>
    <mergeCell ref="B282:C282"/>
    <mergeCell ref="F175:G175"/>
    <mergeCell ref="F186:G186"/>
    <mergeCell ref="D180:E180"/>
    <mergeCell ref="B180:C180"/>
    <mergeCell ref="B189:C189"/>
    <mergeCell ref="F178:G178"/>
    <mergeCell ref="B267:C267"/>
    <mergeCell ref="B192:C192"/>
    <mergeCell ref="D172:E172"/>
    <mergeCell ref="B195:C195"/>
    <mergeCell ref="B133:C133"/>
    <mergeCell ref="B162:C162"/>
    <mergeCell ref="D191:E191"/>
    <mergeCell ref="D187:E187"/>
    <mergeCell ref="D156:E156"/>
    <mergeCell ref="B183:C183"/>
    <mergeCell ref="D186:E186"/>
    <mergeCell ref="D188:E188"/>
    <mergeCell ref="A404:M404"/>
    <mergeCell ref="D372:E372"/>
    <mergeCell ref="J370:K370"/>
    <mergeCell ref="F372:G372"/>
    <mergeCell ref="F369:G369"/>
    <mergeCell ref="D402:E402"/>
    <mergeCell ref="B376:C376"/>
    <mergeCell ref="B380:C380"/>
    <mergeCell ref="D376:E376"/>
    <mergeCell ref="B136:C136"/>
    <mergeCell ref="B200:C200"/>
    <mergeCell ref="D201:E201"/>
    <mergeCell ref="B285:C285"/>
    <mergeCell ref="F169:G169"/>
    <mergeCell ref="B371:C371"/>
    <mergeCell ref="D361:E361"/>
    <mergeCell ref="B361:C361"/>
    <mergeCell ref="D369:E369"/>
    <mergeCell ref="A365:M365"/>
    <mergeCell ref="D397:E397"/>
    <mergeCell ref="B369:C369"/>
    <mergeCell ref="D373:E373"/>
    <mergeCell ref="D411:E411"/>
    <mergeCell ref="B411:C411"/>
    <mergeCell ref="B381:C381"/>
    <mergeCell ref="D381:E381"/>
    <mergeCell ref="B383:C383"/>
    <mergeCell ref="B387:C387"/>
    <mergeCell ref="B374:C374"/>
    <mergeCell ref="B413:C413"/>
    <mergeCell ref="D407:E407"/>
    <mergeCell ref="D412:E412"/>
    <mergeCell ref="B412:C412"/>
    <mergeCell ref="D410:E410"/>
    <mergeCell ref="B409:C409"/>
    <mergeCell ref="B410:C410"/>
    <mergeCell ref="D409:E409"/>
    <mergeCell ref="D413:E413"/>
    <mergeCell ref="B407:C407"/>
    <mergeCell ref="D414:E414"/>
    <mergeCell ref="A408:O408"/>
    <mergeCell ref="J407:K407"/>
    <mergeCell ref="F366:G366"/>
    <mergeCell ref="F405:G405"/>
    <mergeCell ref="D367:E367"/>
    <mergeCell ref="F371:G371"/>
    <mergeCell ref="J371:K371"/>
    <mergeCell ref="B366:C366"/>
    <mergeCell ref="A379:M379"/>
    <mergeCell ref="D417:E417"/>
    <mergeCell ref="B414:C414"/>
    <mergeCell ref="J321:K321"/>
    <mergeCell ref="B367:C367"/>
    <mergeCell ref="D380:E380"/>
    <mergeCell ref="D362:E362"/>
    <mergeCell ref="D371:E371"/>
    <mergeCell ref="B372:C372"/>
    <mergeCell ref="D366:E366"/>
    <mergeCell ref="J367:K367"/>
    <mergeCell ref="B362:C362"/>
    <mergeCell ref="F367:G367"/>
    <mergeCell ref="B364:C364"/>
    <mergeCell ref="D364:E364"/>
    <mergeCell ref="F362:G362"/>
    <mergeCell ref="B363:C363"/>
    <mergeCell ref="D363:E363"/>
    <mergeCell ref="F363:G363"/>
    <mergeCell ref="J319:K319"/>
    <mergeCell ref="F323:G323"/>
    <mergeCell ref="A375:M375"/>
    <mergeCell ref="J358:K358"/>
    <mergeCell ref="A368:M368"/>
    <mergeCell ref="B322:C322"/>
    <mergeCell ref="F335:G335"/>
    <mergeCell ref="D321:E321"/>
    <mergeCell ref="B323:C323"/>
    <mergeCell ref="J339:K339"/>
    <mergeCell ref="B405:C405"/>
    <mergeCell ref="J377:K377"/>
    <mergeCell ref="J402:K402"/>
    <mergeCell ref="J405:K405"/>
    <mergeCell ref="D406:E406"/>
    <mergeCell ref="D384:E384"/>
    <mergeCell ref="J384:K384"/>
    <mergeCell ref="B406:C406"/>
    <mergeCell ref="B402:C402"/>
    <mergeCell ref="D401:E401"/>
    <mergeCell ref="D296:E296"/>
    <mergeCell ref="F295:G295"/>
    <mergeCell ref="F297:G297"/>
    <mergeCell ref="D295:E295"/>
    <mergeCell ref="F319:G319"/>
    <mergeCell ref="J313:K313"/>
    <mergeCell ref="F311:G311"/>
    <mergeCell ref="D305:E305"/>
    <mergeCell ref="D311:E311"/>
    <mergeCell ref="F300:G300"/>
    <mergeCell ref="B287:C287"/>
    <mergeCell ref="D288:E288"/>
    <mergeCell ref="B288:C288"/>
    <mergeCell ref="D289:E289"/>
    <mergeCell ref="D287:E287"/>
    <mergeCell ref="F288:G288"/>
    <mergeCell ref="F265:G265"/>
    <mergeCell ref="F278:G278"/>
    <mergeCell ref="J281:K281"/>
    <mergeCell ref="J294:K294"/>
    <mergeCell ref="F294:G294"/>
    <mergeCell ref="J296:K296"/>
    <mergeCell ref="F292:G292"/>
    <mergeCell ref="J293:K293"/>
    <mergeCell ref="F287:G287"/>
    <mergeCell ref="F289:G289"/>
    <mergeCell ref="J273:K273"/>
    <mergeCell ref="J262:K262"/>
    <mergeCell ref="J272:K272"/>
    <mergeCell ref="J270:K270"/>
    <mergeCell ref="J269:K269"/>
    <mergeCell ref="J266:K266"/>
    <mergeCell ref="J265:K265"/>
    <mergeCell ref="D279:E279"/>
    <mergeCell ref="F279:G279"/>
    <mergeCell ref="D278:E278"/>
    <mergeCell ref="A280:M280"/>
    <mergeCell ref="J279:K279"/>
    <mergeCell ref="D285:E285"/>
    <mergeCell ref="F282:G282"/>
    <mergeCell ref="D282:E282"/>
    <mergeCell ref="J283:K283"/>
    <mergeCell ref="J276:K276"/>
    <mergeCell ref="F274:G274"/>
    <mergeCell ref="J268:K268"/>
    <mergeCell ref="J258:K258"/>
    <mergeCell ref="J264:K264"/>
    <mergeCell ref="J260:K260"/>
    <mergeCell ref="F260:G260"/>
    <mergeCell ref="F275:G275"/>
    <mergeCell ref="F270:G270"/>
    <mergeCell ref="J263:K263"/>
    <mergeCell ref="J259:K259"/>
    <mergeCell ref="J255:K255"/>
    <mergeCell ref="F248:G248"/>
    <mergeCell ref="F241:G241"/>
    <mergeCell ref="F251:G251"/>
    <mergeCell ref="J254:K254"/>
    <mergeCell ref="J249:K249"/>
    <mergeCell ref="J241:K241"/>
    <mergeCell ref="J251:K251"/>
    <mergeCell ref="J248:K248"/>
    <mergeCell ref="F249:G249"/>
    <mergeCell ref="J201:K201"/>
    <mergeCell ref="B196:C196"/>
    <mergeCell ref="F201:G201"/>
    <mergeCell ref="B202:C202"/>
    <mergeCell ref="B203:C203"/>
    <mergeCell ref="B204:C204"/>
    <mergeCell ref="F200:G200"/>
    <mergeCell ref="B201:C201"/>
    <mergeCell ref="B208:C208"/>
    <mergeCell ref="B194:C194"/>
    <mergeCell ref="B197:C197"/>
    <mergeCell ref="D194:E194"/>
    <mergeCell ref="B272:C272"/>
    <mergeCell ref="B265:C265"/>
    <mergeCell ref="B270:C270"/>
    <mergeCell ref="D264:E264"/>
    <mergeCell ref="D263:E263"/>
    <mergeCell ref="B198:C198"/>
    <mergeCell ref="D198:E198"/>
    <mergeCell ref="B207:C207"/>
    <mergeCell ref="B206:C206"/>
    <mergeCell ref="D207:E207"/>
    <mergeCell ref="B205:C205"/>
    <mergeCell ref="D199:E199"/>
    <mergeCell ref="D203:E203"/>
    <mergeCell ref="D202:E202"/>
    <mergeCell ref="B199:C199"/>
    <mergeCell ref="D204:E204"/>
    <mergeCell ref="D281:E281"/>
    <mergeCell ref="B215:C215"/>
    <mergeCell ref="B275:C275"/>
    <mergeCell ref="B278:C278"/>
    <mergeCell ref="B276:C276"/>
    <mergeCell ref="D276:E276"/>
    <mergeCell ref="B268:C268"/>
    <mergeCell ref="D274:E274"/>
    <mergeCell ref="B279:C279"/>
    <mergeCell ref="B281:C281"/>
    <mergeCell ref="B447:M447"/>
    <mergeCell ref="F283:G283"/>
    <mergeCell ref="F285:G285"/>
    <mergeCell ref="J337:K337"/>
    <mergeCell ref="J290:K290"/>
    <mergeCell ref="D446:N446"/>
    <mergeCell ref="D286:E286"/>
    <mergeCell ref="D297:E297"/>
    <mergeCell ref="J284:K284"/>
    <mergeCell ref="D284:E284"/>
    <mergeCell ref="J300:K300"/>
    <mergeCell ref="B445:M445"/>
    <mergeCell ref="D387:E387"/>
    <mergeCell ref="D405:E405"/>
    <mergeCell ref="B340:C340"/>
    <mergeCell ref="D335:E335"/>
    <mergeCell ref="F301:G301"/>
    <mergeCell ref="F406:G406"/>
    <mergeCell ref="J387:K387"/>
    <mergeCell ref="J305:K305"/>
    <mergeCell ref="F277:G277"/>
    <mergeCell ref="B277:C277"/>
    <mergeCell ref="B269:C269"/>
    <mergeCell ref="F272:G272"/>
    <mergeCell ref="F276:G276"/>
    <mergeCell ref="B274:C274"/>
    <mergeCell ref="D269:E269"/>
    <mergeCell ref="D277:E277"/>
    <mergeCell ref="D275:E275"/>
    <mergeCell ref="D273:E273"/>
    <mergeCell ref="B262:C262"/>
    <mergeCell ref="F273:G273"/>
    <mergeCell ref="D272:E272"/>
    <mergeCell ref="D270:E270"/>
    <mergeCell ref="F269:G269"/>
    <mergeCell ref="F266:G266"/>
    <mergeCell ref="D268:E268"/>
    <mergeCell ref="D266:E266"/>
    <mergeCell ref="B266:C266"/>
    <mergeCell ref="B273:C273"/>
    <mergeCell ref="B261:C261"/>
    <mergeCell ref="D257:E257"/>
    <mergeCell ref="B260:C260"/>
    <mergeCell ref="F262:G262"/>
    <mergeCell ref="B264:C264"/>
    <mergeCell ref="D265:E265"/>
    <mergeCell ref="D262:E262"/>
    <mergeCell ref="B263:C263"/>
    <mergeCell ref="F264:G264"/>
    <mergeCell ref="F263:G263"/>
    <mergeCell ref="D244:E244"/>
    <mergeCell ref="J237:K237"/>
    <mergeCell ref="F256:G256"/>
    <mergeCell ref="F261:G261"/>
    <mergeCell ref="D260:E260"/>
    <mergeCell ref="D259:E259"/>
    <mergeCell ref="D261:E261"/>
    <mergeCell ref="D256:E256"/>
    <mergeCell ref="D258:E258"/>
    <mergeCell ref="F259:G259"/>
    <mergeCell ref="B234:C234"/>
    <mergeCell ref="B221:C221"/>
    <mergeCell ref="F245:G245"/>
    <mergeCell ref="F238:G238"/>
    <mergeCell ref="A235:M235"/>
    <mergeCell ref="J234:K234"/>
    <mergeCell ref="D245:E245"/>
    <mergeCell ref="J238:K238"/>
    <mergeCell ref="D241:E241"/>
    <mergeCell ref="B240:C240"/>
    <mergeCell ref="J223:K223"/>
    <mergeCell ref="F224:G224"/>
    <mergeCell ref="J224:K224"/>
    <mergeCell ref="J220:K220"/>
    <mergeCell ref="J236:K236"/>
    <mergeCell ref="F227:G227"/>
    <mergeCell ref="F247:G247"/>
    <mergeCell ref="B212:C212"/>
    <mergeCell ref="B209:C209"/>
    <mergeCell ref="B222:C222"/>
    <mergeCell ref="B210:C210"/>
    <mergeCell ref="B219:C219"/>
    <mergeCell ref="B211:C211"/>
    <mergeCell ref="B213:C213"/>
    <mergeCell ref="B214:C214"/>
    <mergeCell ref="B227:C227"/>
    <mergeCell ref="B257:C257"/>
    <mergeCell ref="B256:C256"/>
    <mergeCell ref="F255:G255"/>
    <mergeCell ref="B253:C253"/>
    <mergeCell ref="F253:G253"/>
    <mergeCell ref="F240:G240"/>
    <mergeCell ref="F252:G252"/>
    <mergeCell ref="B252:C252"/>
    <mergeCell ref="F250:G250"/>
    <mergeCell ref="F244:G244"/>
    <mergeCell ref="D249:E249"/>
    <mergeCell ref="D254:E254"/>
    <mergeCell ref="D255:E255"/>
    <mergeCell ref="B251:C251"/>
    <mergeCell ref="B250:C250"/>
    <mergeCell ref="B249:C249"/>
    <mergeCell ref="D240:E240"/>
    <mergeCell ref="D206:E206"/>
    <mergeCell ref="D208:E208"/>
    <mergeCell ref="D216:E216"/>
    <mergeCell ref="F212:G212"/>
    <mergeCell ref="F210:G210"/>
    <mergeCell ref="D233:E233"/>
    <mergeCell ref="F231:G231"/>
    <mergeCell ref="D227:E227"/>
    <mergeCell ref="D230:E230"/>
    <mergeCell ref="J215:K215"/>
    <mergeCell ref="J192:K192"/>
    <mergeCell ref="J193:K193"/>
    <mergeCell ref="J194:K194"/>
    <mergeCell ref="J196:K196"/>
    <mergeCell ref="D200:E200"/>
    <mergeCell ref="F197:G197"/>
    <mergeCell ref="J203:K203"/>
    <mergeCell ref="F196:G196"/>
    <mergeCell ref="F195:G195"/>
    <mergeCell ref="F193:G193"/>
    <mergeCell ref="F191:G191"/>
    <mergeCell ref="D193:E193"/>
    <mergeCell ref="J212:K212"/>
    <mergeCell ref="J211:K211"/>
    <mergeCell ref="D211:E211"/>
    <mergeCell ref="D210:E210"/>
    <mergeCell ref="J176:K176"/>
    <mergeCell ref="D175:E175"/>
    <mergeCell ref="B176:C176"/>
    <mergeCell ref="B175:C175"/>
    <mergeCell ref="B170:C170"/>
    <mergeCell ref="J191:K191"/>
    <mergeCell ref="J190:K190"/>
    <mergeCell ref="J187:K187"/>
    <mergeCell ref="F189:G189"/>
    <mergeCell ref="J180:K180"/>
    <mergeCell ref="B178:C178"/>
    <mergeCell ref="D183:E183"/>
    <mergeCell ref="F179:G179"/>
    <mergeCell ref="F174:G174"/>
    <mergeCell ref="D176:E176"/>
    <mergeCell ref="F181:G181"/>
    <mergeCell ref="B181:C181"/>
    <mergeCell ref="D182:E182"/>
    <mergeCell ref="D154:E154"/>
    <mergeCell ref="D153:E153"/>
    <mergeCell ref="D151:E151"/>
    <mergeCell ref="B179:C179"/>
    <mergeCell ref="D179:E179"/>
    <mergeCell ref="B172:C172"/>
    <mergeCell ref="D164:E164"/>
    <mergeCell ref="D165:E165"/>
    <mergeCell ref="D160:E160"/>
    <mergeCell ref="D173:E173"/>
    <mergeCell ref="B140:C140"/>
    <mergeCell ref="D162:E162"/>
    <mergeCell ref="D146:E146"/>
    <mergeCell ref="D155:E155"/>
    <mergeCell ref="D158:E158"/>
    <mergeCell ref="B158:C158"/>
    <mergeCell ref="B159:C159"/>
    <mergeCell ref="D161:E161"/>
    <mergeCell ref="B154:C154"/>
    <mergeCell ref="D159:E159"/>
    <mergeCell ref="D143:E143"/>
    <mergeCell ref="J142:K142"/>
    <mergeCell ref="J140:K140"/>
    <mergeCell ref="D140:E140"/>
    <mergeCell ref="B141:C141"/>
    <mergeCell ref="D150:E150"/>
    <mergeCell ref="D147:E147"/>
    <mergeCell ref="B147:C147"/>
    <mergeCell ref="B150:C150"/>
    <mergeCell ref="B145:C145"/>
    <mergeCell ref="D141:E141"/>
    <mergeCell ref="D142:E142"/>
    <mergeCell ref="D149:E149"/>
    <mergeCell ref="B148:C148"/>
    <mergeCell ref="F144:G144"/>
    <mergeCell ref="F140:G140"/>
    <mergeCell ref="B149:C149"/>
    <mergeCell ref="D148:E148"/>
    <mergeCell ref="D145:E145"/>
    <mergeCell ref="B146:C146"/>
    <mergeCell ref="B132:C132"/>
    <mergeCell ref="B144:C144"/>
    <mergeCell ref="D135:E135"/>
    <mergeCell ref="B143:C143"/>
    <mergeCell ref="D139:E139"/>
    <mergeCell ref="B138:C138"/>
    <mergeCell ref="D138:E138"/>
    <mergeCell ref="B139:C139"/>
    <mergeCell ref="B142:C142"/>
    <mergeCell ref="D137:E137"/>
    <mergeCell ref="B131:C131"/>
    <mergeCell ref="B134:C134"/>
    <mergeCell ref="F133:G133"/>
    <mergeCell ref="F132:G132"/>
    <mergeCell ref="F134:G134"/>
    <mergeCell ref="F137:G137"/>
    <mergeCell ref="B137:C137"/>
    <mergeCell ref="D134:E134"/>
    <mergeCell ref="B135:C135"/>
    <mergeCell ref="D136:E136"/>
    <mergeCell ref="B129:C129"/>
    <mergeCell ref="B130:C130"/>
    <mergeCell ref="F129:G129"/>
    <mergeCell ref="D123:E123"/>
    <mergeCell ref="B124:C124"/>
    <mergeCell ref="D124:E124"/>
    <mergeCell ref="D133:E133"/>
    <mergeCell ref="F127:G127"/>
    <mergeCell ref="D125:E125"/>
    <mergeCell ref="F124:G124"/>
    <mergeCell ref="D132:E132"/>
    <mergeCell ref="D131:E131"/>
    <mergeCell ref="D126:E126"/>
    <mergeCell ref="D129:E129"/>
    <mergeCell ref="D130:E130"/>
    <mergeCell ref="B117:C117"/>
    <mergeCell ref="B119:C119"/>
    <mergeCell ref="B118:C118"/>
    <mergeCell ref="B120:C120"/>
    <mergeCell ref="B116:C116"/>
    <mergeCell ref="J131:K131"/>
    <mergeCell ref="F131:G131"/>
    <mergeCell ref="F125:G125"/>
    <mergeCell ref="B122:C122"/>
    <mergeCell ref="F130:G130"/>
    <mergeCell ref="D115:E115"/>
    <mergeCell ref="F115:G115"/>
    <mergeCell ref="F116:G116"/>
    <mergeCell ref="F120:G120"/>
    <mergeCell ref="D116:E116"/>
    <mergeCell ref="D118:E118"/>
    <mergeCell ref="D117:E117"/>
    <mergeCell ref="F118:G118"/>
    <mergeCell ref="D119:E119"/>
    <mergeCell ref="D120:E120"/>
    <mergeCell ref="D107:E107"/>
    <mergeCell ref="F107:G107"/>
    <mergeCell ref="F112:G112"/>
    <mergeCell ref="D112:E112"/>
    <mergeCell ref="D102:E102"/>
    <mergeCell ref="D104:E104"/>
    <mergeCell ref="F111:G111"/>
    <mergeCell ref="F109:G109"/>
    <mergeCell ref="D111:E111"/>
    <mergeCell ref="F108:G108"/>
    <mergeCell ref="B104:C104"/>
    <mergeCell ref="D100:E100"/>
    <mergeCell ref="B92:C92"/>
    <mergeCell ref="B98:C98"/>
    <mergeCell ref="B99:C99"/>
    <mergeCell ref="B100:C100"/>
    <mergeCell ref="B97:C97"/>
    <mergeCell ref="D94:E94"/>
    <mergeCell ref="D99:E99"/>
    <mergeCell ref="D96:E96"/>
    <mergeCell ref="B66:C66"/>
    <mergeCell ref="D77:E77"/>
    <mergeCell ref="D76:E76"/>
    <mergeCell ref="B77:C77"/>
    <mergeCell ref="B75:C75"/>
    <mergeCell ref="D73:E73"/>
    <mergeCell ref="D75:E75"/>
    <mergeCell ref="B74:C74"/>
    <mergeCell ref="B73:C73"/>
    <mergeCell ref="B70:C70"/>
    <mergeCell ref="B46:C46"/>
    <mergeCell ref="B57:C57"/>
    <mergeCell ref="D65:E65"/>
    <mergeCell ref="B96:C96"/>
    <mergeCell ref="D92:E92"/>
    <mergeCell ref="D64:E64"/>
    <mergeCell ref="B82:C82"/>
    <mergeCell ref="B80:C80"/>
    <mergeCell ref="B79:C79"/>
    <mergeCell ref="D67:E67"/>
    <mergeCell ref="B28:C28"/>
    <mergeCell ref="B52:C52"/>
    <mergeCell ref="B61:C61"/>
    <mergeCell ref="B63:C63"/>
    <mergeCell ref="B76:C76"/>
    <mergeCell ref="B65:C65"/>
    <mergeCell ref="B29:C29"/>
    <mergeCell ref="A56:M56"/>
    <mergeCell ref="J38:K38"/>
    <mergeCell ref="F59:G59"/>
    <mergeCell ref="J59:K59"/>
    <mergeCell ref="B64:C64"/>
    <mergeCell ref="F64:G64"/>
    <mergeCell ref="D68:E68"/>
    <mergeCell ref="D60:E60"/>
    <mergeCell ref="J60:K60"/>
    <mergeCell ref="F63:G63"/>
    <mergeCell ref="J61:K61"/>
    <mergeCell ref="D61:E61"/>
    <mergeCell ref="A62:M62"/>
    <mergeCell ref="F55:G55"/>
    <mergeCell ref="F44:G44"/>
    <mergeCell ref="B48:C48"/>
    <mergeCell ref="F48:G48"/>
    <mergeCell ref="B67:C67"/>
    <mergeCell ref="F61:G61"/>
    <mergeCell ref="F65:G65"/>
    <mergeCell ref="F60:G60"/>
    <mergeCell ref="B60:C60"/>
    <mergeCell ref="D63:E63"/>
    <mergeCell ref="F29:G29"/>
    <mergeCell ref="F32:G32"/>
    <mergeCell ref="B32:C32"/>
    <mergeCell ref="F37:G37"/>
    <mergeCell ref="F31:G31"/>
    <mergeCell ref="B37:C37"/>
    <mergeCell ref="B30:C30"/>
    <mergeCell ref="F30:G30"/>
    <mergeCell ref="F33:G33"/>
    <mergeCell ref="B36:C36"/>
    <mergeCell ref="J29:K29"/>
    <mergeCell ref="F27:G27"/>
    <mergeCell ref="B16:C16"/>
    <mergeCell ref="J27:K27"/>
    <mergeCell ref="J16:K16"/>
    <mergeCell ref="J19:K19"/>
    <mergeCell ref="F28:G28"/>
    <mergeCell ref="F22:G22"/>
    <mergeCell ref="B27:C27"/>
    <mergeCell ref="F21:G21"/>
    <mergeCell ref="F25:G25"/>
    <mergeCell ref="B25:C25"/>
    <mergeCell ref="F23:G23"/>
    <mergeCell ref="B21:C21"/>
    <mergeCell ref="B22:C22"/>
    <mergeCell ref="A1:M1"/>
    <mergeCell ref="D3:K4"/>
    <mergeCell ref="C5:L6"/>
    <mergeCell ref="A8:G8"/>
    <mergeCell ref="H8:M8"/>
    <mergeCell ref="N13:O13"/>
    <mergeCell ref="D13:E13"/>
    <mergeCell ref="J13:K13"/>
    <mergeCell ref="J14:K14"/>
    <mergeCell ref="D14:E14"/>
    <mergeCell ref="A9:G9"/>
    <mergeCell ref="H9:M9"/>
    <mergeCell ref="B14:C14"/>
    <mergeCell ref="F14:G14"/>
    <mergeCell ref="C12:K12"/>
    <mergeCell ref="J21:K21"/>
    <mergeCell ref="A20:M20"/>
    <mergeCell ref="F16:G16"/>
    <mergeCell ref="B19:C19"/>
    <mergeCell ref="F19:G19"/>
    <mergeCell ref="A15:M15"/>
    <mergeCell ref="B17:C17"/>
    <mergeCell ref="F17:G17"/>
    <mergeCell ref="J17:K17"/>
    <mergeCell ref="B18:C18"/>
    <mergeCell ref="A10:G10"/>
    <mergeCell ref="L13:M13"/>
    <mergeCell ref="H13:I13"/>
    <mergeCell ref="H10:M10"/>
    <mergeCell ref="B13:C13"/>
    <mergeCell ref="F13:G13"/>
    <mergeCell ref="A11:G11"/>
    <mergeCell ref="H11:M11"/>
    <mergeCell ref="B87:C87"/>
    <mergeCell ref="B89:C89"/>
    <mergeCell ref="J89:K89"/>
    <mergeCell ref="J90:K90"/>
    <mergeCell ref="B94:C94"/>
    <mergeCell ref="D87:E87"/>
    <mergeCell ref="F87:G87"/>
    <mergeCell ref="D90:E90"/>
    <mergeCell ref="J87:K87"/>
    <mergeCell ref="B91:C91"/>
    <mergeCell ref="J96:K96"/>
    <mergeCell ref="J99:K99"/>
    <mergeCell ref="F97:G97"/>
    <mergeCell ref="J101:K101"/>
    <mergeCell ref="F101:G101"/>
    <mergeCell ref="J100:K100"/>
    <mergeCell ref="F98:G98"/>
    <mergeCell ref="F96:G96"/>
    <mergeCell ref="J98:K98"/>
    <mergeCell ref="J114:K114"/>
    <mergeCell ref="F114:G114"/>
    <mergeCell ref="F113:G113"/>
    <mergeCell ref="F122:G122"/>
    <mergeCell ref="J97:K97"/>
    <mergeCell ref="F119:G119"/>
    <mergeCell ref="J173:K173"/>
    <mergeCell ref="F104:G104"/>
    <mergeCell ref="J162:K162"/>
    <mergeCell ref="F110:G110"/>
    <mergeCell ref="J106:K106"/>
    <mergeCell ref="J121:K121"/>
    <mergeCell ref="J130:K130"/>
    <mergeCell ref="J136:K136"/>
    <mergeCell ref="J146:K146"/>
    <mergeCell ref="J149:K149"/>
    <mergeCell ref="D168:E168"/>
    <mergeCell ref="D170:E170"/>
    <mergeCell ref="B163:C163"/>
    <mergeCell ref="J183:K183"/>
    <mergeCell ref="F158:G158"/>
    <mergeCell ref="F159:G159"/>
    <mergeCell ref="J161:K161"/>
    <mergeCell ref="J159:K159"/>
    <mergeCell ref="B160:C160"/>
    <mergeCell ref="J175:K175"/>
    <mergeCell ref="B173:C173"/>
    <mergeCell ref="J174:K174"/>
    <mergeCell ref="D166:E166"/>
    <mergeCell ref="B171:C171"/>
    <mergeCell ref="B161:C161"/>
    <mergeCell ref="B165:C165"/>
    <mergeCell ref="B168:C168"/>
    <mergeCell ref="D163:E163"/>
    <mergeCell ref="D171:E171"/>
    <mergeCell ref="B164:C164"/>
    <mergeCell ref="J111:K111"/>
    <mergeCell ref="J113:K113"/>
    <mergeCell ref="J112:K112"/>
    <mergeCell ref="D174:E174"/>
    <mergeCell ref="J178:K178"/>
    <mergeCell ref="B166:C166"/>
    <mergeCell ref="B167:C167"/>
    <mergeCell ref="D167:E167"/>
    <mergeCell ref="F167:G167"/>
    <mergeCell ref="B174:C174"/>
    <mergeCell ref="J200:K200"/>
    <mergeCell ref="B190:C190"/>
    <mergeCell ref="B184:C184"/>
    <mergeCell ref="J104:K104"/>
    <mergeCell ref="J102:K102"/>
    <mergeCell ref="J117:K117"/>
    <mergeCell ref="J158:K158"/>
    <mergeCell ref="J152:K152"/>
    <mergeCell ref="J148:K148"/>
    <mergeCell ref="J155:K155"/>
    <mergeCell ref="B182:C182"/>
    <mergeCell ref="J182:K182"/>
    <mergeCell ref="B185:C185"/>
    <mergeCell ref="D181:E181"/>
    <mergeCell ref="F185:G185"/>
    <mergeCell ref="B191:C191"/>
    <mergeCell ref="B186:C186"/>
    <mergeCell ref="J186:K186"/>
    <mergeCell ref="F183:G183"/>
    <mergeCell ref="D190:E190"/>
    <mergeCell ref="J217:K217"/>
    <mergeCell ref="F226:G226"/>
    <mergeCell ref="J197:K197"/>
    <mergeCell ref="J195:K195"/>
    <mergeCell ref="J216:K216"/>
    <mergeCell ref="F202:G202"/>
    <mergeCell ref="F222:G222"/>
    <mergeCell ref="J226:K226"/>
    <mergeCell ref="J204:K204"/>
    <mergeCell ref="J210:K210"/>
    <mergeCell ref="J181:K181"/>
    <mergeCell ref="F199:G199"/>
    <mergeCell ref="J185:K185"/>
    <mergeCell ref="F184:G184"/>
    <mergeCell ref="B187:C187"/>
    <mergeCell ref="D184:E184"/>
    <mergeCell ref="D185:E185"/>
    <mergeCell ref="J189:K189"/>
    <mergeCell ref="B188:C188"/>
    <mergeCell ref="B193:C193"/>
    <mergeCell ref="B259:C259"/>
    <mergeCell ref="F258:G258"/>
    <mergeCell ref="F180:G180"/>
    <mergeCell ref="J198:K198"/>
    <mergeCell ref="D195:E195"/>
    <mergeCell ref="J214:K214"/>
    <mergeCell ref="J230:K230"/>
    <mergeCell ref="J213:K213"/>
    <mergeCell ref="F182:G182"/>
    <mergeCell ref="F237:G237"/>
    <mergeCell ref="D310:E310"/>
    <mergeCell ref="D314:E314"/>
    <mergeCell ref="F296:G296"/>
    <mergeCell ref="B291:C291"/>
    <mergeCell ref="F293:G293"/>
    <mergeCell ref="F307:G307"/>
    <mergeCell ref="D304:E304"/>
    <mergeCell ref="D307:E307"/>
    <mergeCell ref="B307:C307"/>
    <mergeCell ref="D293:E293"/>
    <mergeCell ref="B325:C325"/>
    <mergeCell ref="J336:K336"/>
    <mergeCell ref="A324:M324"/>
    <mergeCell ref="B338:C338"/>
    <mergeCell ref="J304:K304"/>
    <mergeCell ref="J307:K307"/>
    <mergeCell ref="D320:E320"/>
    <mergeCell ref="J334:K334"/>
    <mergeCell ref="F337:G337"/>
    <mergeCell ref="J322:K322"/>
    <mergeCell ref="B342:C342"/>
    <mergeCell ref="D340:E340"/>
    <mergeCell ref="B335:C335"/>
    <mergeCell ref="D341:E341"/>
    <mergeCell ref="B334:C334"/>
    <mergeCell ref="B330:C330"/>
    <mergeCell ref="D330:E330"/>
    <mergeCell ref="A333:M333"/>
    <mergeCell ref="J330:K330"/>
    <mergeCell ref="F340:G340"/>
    <mergeCell ref="D342:E342"/>
    <mergeCell ref="F338:G338"/>
    <mergeCell ref="D336:E336"/>
    <mergeCell ref="D319:E319"/>
    <mergeCell ref="J341:K341"/>
    <mergeCell ref="J340:K340"/>
    <mergeCell ref="F320:G320"/>
    <mergeCell ref="F339:G339"/>
    <mergeCell ref="F334:G334"/>
    <mergeCell ref="J338:K338"/>
    <mergeCell ref="D322:E322"/>
    <mergeCell ref="D338:E338"/>
    <mergeCell ref="D334:E334"/>
    <mergeCell ref="J335:K335"/>
    <mergeCell ref="D323:E323"/>
    <mergeCell ref="F322:G322"/>
    <mergeCell ref="F330:G330"/>
    <mergeCell ref="J323:K323"/>
    <mergeCell ref="D326:E326"/>
    <mergeCell ref="F326:G326"/>
    <mergeCell ref="J320:K320"/>
    <mergeCell ref="J232:K232"/>
    <mergeCell ref="F234:G234"/>
    <mergeCell ref="J221:K221"/>
    <mergeCell ref="F221:G221"/>
    <mergeCell ref="J227:K227"/>
    <mergeCell ref="F230:G230"/>
    <mergeCell ref="J231:K231"/>
    <mergeCell ref="F228:G228"/>
    <mergeCell ref="F233:G233"/>
    <mergeCell ref="F284:G284"/>
    <mergeCell ref="J219:K219"/>
    <mergeCell ref="A225:M225"/>
    <mergeCell ref="B286:C286"/>
    <mergeCell ref="D294:E294"/>
    <mergeCell ref="B290:C290"/>
    <mergeCell ref="B289:C289"/>
    <mergeCell ref="D290:E290"/>
    <mergeCell ref="B292:C292"/>
    <mergeCell ref="D291:E291"/>
    <mergeCell ref="J298:K298"/>
    <mergeCell ref="F298:G298"/>
    <mergeCell ref="J292:K292"/>
    <mergeCell ref="J289:K289"/>
    <mergeCell ref="J285:K285"/>
    <mergeCell ref="J291:K291"/>
    <mergeCell ref="J286:K286"/>
    <mergeCell ref="J287:K287"/>
    <mergeCell ref="F291:G291"/>
    <mergeCell ref="J202:K202"/>
    <mergeCell ref="F203:G203"/>
    <mergeCell ref="J208:K208"/>
    <mergeCell ref="F209:G209"/>
    <mergeCell ref="F211:G211"/>
    <mergeCell ref="J205:K205"/>
    <mergeCell ref="J207:K207"/>
    <mergeCell ref="F208:G208"/>
    <mergeCell ref="J209:K209"/>
    <mergeCell ref="J206:K206"/>
    <mergeCell ref="D237:E237"/>
    <mergeCell ref="F257:G257"/>
    <mergeCell ref="F254:G254"/>
    <mergeCell ref="D238:E238"/>
    <mergeCell ref="B236:C236"/>
    <mergeCell ref="D250:E250"/>
    <mergeCell ref="D252:E252"/>
    <mergeCell ref="B254:C254"/>
    <mergeCell ref="D253:E253"/>
    <mergeCell ref="D248:E248"/>
    <mergeCell ref="B310:C310"/>
    <mergeCell ref="D308:E308"/>
    <mergeCell ref="D309:E309"/>
    <mergeCell ref="D301:E301"/>
    <mergeCell ref="B306:C306"/>
    <mergeCell ref="B297:C297"/>
    <mergeCell ref="B304:C304"/>
    <mergeCell ref="D299:E299"/>
    <mergeCell ref="B300:C300"/>
    <mergeCell ref="D300:E300"/>
    <mergeCell ref="F350:G350"/>
    <mergeCell ref="J352:K352"/>
    <mergeCell ref="J314:K314"/>
    <mergeCell ref="F308:G308"/>
    <mergeCell ref="J311:K311"/>
    <mergeCell ref="J306:K306"/>
    <mergeCell ref="F321:G321"/>
    <mergeCell ref="F336:G336"/>
    <mergeCell ref="F342:G342"/>
    <mergeCell ref="F341:G341"/>
    <mergeCell ref="F344:G344"/>
    <mergeCell ref="B341:C341"/>
    <mergeCell ref="B344:C344"/>
    <mergeCell ref="F343:G343"/>
    <mergeCell ref="J350:K350"/>
    <mergeCell ref="B308:C308"/>
    <mergeCell ref="B319:C319"/>
    <mergeCell ref="A312:M312"/>
    <mergeCell ref="B311:C311"/>
    <mergeCell ref="B321:C321"/>
    <mergeCell ref="J360:K360"/>
    <mergeCell ref="D360:E360"/>
    <mergeCell ref="B359:C359"/>
    <mergeCell ref="B357:C357"/>
    <mergeCell ref="D357:E357"/>
    <mergeCell ref="D358:E358"/>
    <mergeCell ref="B358:C358"/>
    <mergeCell ref="D349:E349"/>
    <mergeCell ref="D352:E352"/>
    <mergeCell ref="D350:E350"/>
    <mergeCell ref="D351:E351"/>
    <mergeCell ref="B360:C360"/>
    <mergeCell ref="B356:C356"/>
    <mergeCell ref="D356:E356"/>
    <mergeCell ref="D354:E354"/>
    <mergeCell ref="B349:C349"/>
    <mergeCell ref="B355:C355"/>
    <mergeCell ref="B348:C348"/>
    <mergeCell ref="D346:E346"/>
    <mergeCell ref="J359:K359"/>
    <mergeCell ref="J355:K355"/>
    <mergeCell ref="B354:C354"/>
    <mergeCell ref="D348:E348"/>
    <mergeCell ref="D355:E355"/>
    <mergeCell ref="J348:K348"/>
    <mergeCell ref="F348:G348"/>
    <mergeCell ref="J357:K357"/>
    <mergeCell ref="J343:K343"/>
    <mergeCell ref="J344:K344"/>
    <mergeCell ref="J345:K345"/>
    <mergeCell ref="J346:K346"/>
    <mergeCell ref="F359:G359"/>
    <mergeCell ref="J354:K354"/>
    <mergeCell ref="F356:G356"/>
    <mergeCell ref="F355:G355"/>
    <mergeCell ref="J356:K356"/>
    <mergeCell ref="F349:G349"/>
    <mergeCell ref="B343:C343"/>
    <mergeCell ref="D343:E343"/>
    <mergeCell ref="D344:E344"/>
    <mergeCell ref="F214:G214"/>
    <mergeCell ref="A347:M347"/>
    <mergeCell ref="B345:C345"/>
    <mergeCell ref="D345:E345"/>
    <mergeCell ref="B346:C346"/>
    <mergeCell ref="B296:C296"/>
    <mergeCell ref="F345:G345"/>
    <mergeCell ref="J93:K93"/>
    <mergeCell ref="B90:C90"/>
    <mergeCell ref="F305:G305"/>
    <mergeCell ref="J94:K94"/>
    <mergeCell ref="B294:C294"/>
    <mergeCell ref="D298:E298"/>
    <mergeCell ref="J301:K301"/>
    <mergeCell ref="F304:G304"/>
    <mergeCell ref="B299:C299"/>
    <mergeCell ref="B295:C295"/>
    <mergeCell ref="F81:G81"/>
    <mergeCell ref="F77:G77"/>
    <mergeCell ref="F78:G78"/>
    <mergeCell ref="J79:K79"/>
    <mergeCell ref="A85:K85"/>
    <mergeCell ref="F80:G80"/>
    <mergeCell ref="J77:K77"/>
    <mergeCell ref="D78:E78"/>
    <mergeCell ref="J84:K84"/>
    <mergeCell ref="D80:E80"/>
    <mergeCell ref="B86:C86"/>
    <mergeCell ref="J83:K83"/>
    <mergeCell ref="D84:E84"/>
    <mergeCell ref="F83:G83"/>
    <mergeCell ref="D86:E86"/>
    <mergeCell ref="F84:G84"/>
    <mergeCell ref="F86:G86"/>
    <mergeCell ref="J86:K86"/>
    <mergeCell ref="B78:C78"/>
    <mergeCell ref="F94:G94"/>
    <mergeCell ref="F79:G79"/>
    <mergeCell ref="F89:G89"/>
    <mergeCell ref="J92:K92"/>
    <mergeCell ref="F82:G82"/>
    <mergeCell ref="F93:G93"/>
    <mergeCell ref="J81:K81"/>
    <mergeCell ref="J91:K91"/>
    <mergeCell ref="F91:G91"/>
    <mergeCell ref="F38:G38"/>
    <mergeCell ref="J55:K55"/>
    <mergeCell ref="F54:G54"/>
    <mergeCell ref="J54:K54"/>
    <mergeCell ref="F53:G53"/>
    <mergeCell ref="B55:C55"/>
    <mergeCell ref="J42:K42"/>
    <mergeCell ref="F42:G42"/>
    <mergeCell ref="D42:E42"/>
    <mergeCell ref="B45:C45"/>
    <mergeCell ref="F40:G40"/>
    <mergeCell ref="A43:M43"/>
    <mergeCell ref="B44:C44"/>
    <mergeCell ref="J45:K45"/>
    <mergeCell ref="J40:K40"/>
    <mergeCell ref="J361:K361"/>
    <mergeCell ref="J349:K349"/>
    <mergeCell ref="F360:G360"/>
    <mergeCell ref="J353:K353"/>
    <mergeCell ref="J252:K252"/>
    <mergeCell ref="F346:G346"/>
    <mergeCell ref="J261:K261"/>
    <mergeCell ref="F358:G358"/>
    <mergeCell ref="J351:K351"/>
    <mergeCell ref="F136:G136"/>
    <mergeCell ref="J245:K245"/>
    <mergeCell ref="J257:K257"/>
    <mergeCell ref="A302:M302"/>
    <mergeCell ref="F286:G286"/>
    <mergeCell ref="F218:G218"/>
    <mergeCell ref="J80:K80"/>
    <mergeCell ref="J71:K71"/>
    <mergeCell ref="F68:G68"/>
    <mergeCell ref="J74:K74"/>
    <mergeCell ref="F69:G69"/>
    <mergeCell ref="J69:K69"/>
    <mergeCell ref="F71:G71"/>
    <mergeCell ref="F75:G75"/>
    <mergeCell ref="J75:K75"/>
    <mergeCell ref="J73:K73"/>
    <mergeCell ref="J110:K110"/>
    <mergeCell ref="A239:M239"/>
    <mergeCell ref="F236:G236"/>
    <mergeCell ref="F204:G204"/>
    <mergeCell ref="F206:G206"/>
    <mergeCell ref="D212:E212"/>
    <mergeCell ref="F215:G215"/>
    <mergeCell ref="F207:G207"/>
    <mergeCell ref="F232:G232"/>
    <mergeCell ref="J145:K145"/>
    <mergeCell ref="J63:K63"/>
    <mergeCell ref="F74:G74"/>
    <mergeCell ref="F106:G106"/>
    <mergeCell ref="F67:G67"/>
    <mergeCell ref="F100:G100"/>
    <mergeCell ref="J76:K76"/>
    <mergeCell ref="J78:K78"/>
    <mergeCell ref="F90:G90"/>
    <mergeCell ref="J64:K64"/>
    <mergeCell ref="J82:K82"/>
    <mergeCell ref="D70:E70"/>
    <mergeCell ref="F70:G70"/>
    <mergeCell ref="J70:K70"/>
    <mergeCell ref="D72:E72"/>
    <mergeCell ref="D69:E69"/>
    <mergeCell ref="J65:K65"/>
    <mergeCell ref="D66:E66"/>
    <mergeCell ref="J66:K66"/>
    <mergeCell ref="J68:K68"/>
    <mergeCell ref="J72:K72"/>
    <mergeCell ref="F361:G361"/>
    <mergeCell ref="B353:C353"/>
    <mergeCell ref="B352:C352"/>
    <mergeCell ref="F354:G354"/>
    <mergeCell ref="D359:E359"/>
    <mergeCell ref="F357:G357"/>
    <mergeCell ref="D353:E353"/>
    <mergeCell ref="F353:G353"/>
    <mergeCell ref="B301:C301"/>
    <mergeCell ref="D292:E292"/>
    <mergeCell ref="B298:C298"/>
    <mergeCell ref="B309:C309"/>
    <mergeCell ref="B336:C336"/>
    <mergeCell ref="B313:C313"/>
    <mergeCell ref="D303:E303"/>
    <mergeCell ref="B305:C305"/>
    <mergeCell ref="B303:C303"/>
    <mergeCell ref="B316:C316"/>
    <mergeCell ref="B284:C284"/>
    <mergeCell ref="B283:C283"/>
    <mergeCell ref="B241:C241"/>
    <mergeCell ref="D251:E251"/>
    <mergeCell ref="J256:K256"/>
    <mergeCell ref="J250:K250"/>
    <mergeCell ref="D283:E283"/>
    <mergeCell ref="B245:C245"/>
    <mergeCell ref="B255:C255"/>
    <mergeCell ref="B258:C258"/>
    <mergeCell ref="D228:E228"/>
    <mergeCell ref="J218:K218"/>
    <mergeCell ref="J240:K240"/>
    <mergeCell ref="J233:K233"/>
    <mergeCell ref="B233:C233"/>
    <mergeCell ref="B232:C232"/>
    <mergeCell ref="F219:G219"/>
    <mergeCell ref="B231:C231"/>
    <mergeCell ref="J222:K222"/>
    <mergeCell ref="B238:C238"/>
    <mergeCell ref="D217:E217"/>
    <mergeCell ref="D221:E221"/>
    <mergeCell ref="D223:E223"/>
    <mergeCell ref="D226:E226"/>
    <mergeCell ref="B218:C218"/>
    <mergeCell ref="D218:E218"/>
    <mergeCell ref="B226:C226"/>
    <mergeCell ref="B230:C230"/>
    <mergeCell ref="D231:E231"/>
    <mergeCell ref="B224:C224"/>
    <mergeCell ref="F223:G223"/>
    <mergeCell ref="B220:C220"/>
    <mergeCell ref="B223:C223"/>
    <mergeCell ref="B228:C228"/>
    <mergeCell ref="D222:E222"/>
    <mergeCell ref="A229:M229"/>
    <mergeCell ref="J228:K228"/>
    <mergeCell ref="D215:E215"/>
    <mergeCell ref="D219:E219"/>
    <mergeCell ref="D224:E224"/>
    <mergeCell ref="B106:C106"/>
    <mergeCell ref="D108:E108"/>
    <mergeCell ref="F217:G217"/>
    <mergeCell ref="D214:E214"/>
    <mergeCell ref="B217:C217"/>
    <mergeCell ref="B216:C216"/>
    <mergeCell ref="F117:G117"/>
    <mergeCell ref="J108:K108"/>
    <mergeCell ref="B109:C109"/>
    <mergeCell ref="D114:E114"/>
    <mergeCell ref="B111:C111"/>
    <mergeCell ref="F121:G121"/>
    <mergeCell ref="F102:G102"/>
    <mergeCell ref="F103:G103"/>
    <mergeCell ref="A105:K105"/>
    <mergeCell ref="B103:C103"/>
    <mergeCell ref="D110:E110"/>
    <mergeCell ref="J165:K165"/>
    <mergeCell ref="J119:K119"/>
    <mergeCell ref="B110:C110"/>
    <mergeCell ref="B114:C114"/>
    <mergeCell ref="B112:C112"/>
    <mergeCell ref="D109:E109"/>
    <mergeCell ref="J118:K118"/>
    <mergeCell ref="J120:K120"/>
    <mergeCell ref="J122:K122"/>
    <mergeCell ref="J134:K134"/>
    <mergeCell ref="B151:C151"/>
    <mergeCell ref="B152:C152"/>
    <mergeCell ref="B156:C156"/>
    <mergeCell ref="F149:G149"/>
    <mergeCell ref="F176:G176"/>
    <mergeCell ref="F162:G162"/>
    <mergeCell ref="A157:K157"/>
    <mergeCell ref="D152:E152"/>
    <mergeCell ref="B153:C153"/>
    <mergeCell ref="B155:C155"/>
    <mergeCell ref="B427:C427"/>
    <mergeCell ref="A471:O471"/>
    <mergeCell ref="J127:K127"/>
    <mergeCell ref="F173:G173"/>
    <mergeCell ref="F168:G168"/>
    <mergeCell ref="A463:O463"/>
    <mergeCell ref="A464:O464"/>
    <mergeCell ref="D424:E424"/>
    <mergeCell ref="B426:C426"/>
    <mergeCell ref="F164:G164"/>
    <mergeCell ref="A479:J479"/>
    <mergeCell ref="B128:C128"/>
    <mergeCell ref="A462:O462"/>
    <mergeCell ref="J150:K150"/>
    <mergeCell ref="A458:O458"/>
    <mergeCell ref="A457:O457"/>
    <mergeCell ref="A456:O456"/>
    <mergeCell ref="D178:E178"/>
    <mergeCell ref="A452:J452"/>
    <mergeCell ref="A454:O454"/>
    <mergeCell ref="A470:O470"/>
    <mergeCell ref="A480:J480"/>
    <mergeCell ref="A472:J472"/>
    <mergeCell ref="A473:J473"/>
    <mergeCell ref="A474:J474"/>
    <mergeCell ref="A451:J451"/>
    <mergeCell ref="A476:J476"/>
    <mergeCell ref="A459:O459"/>
    <mergeCell ref="A460:O460"/>
    <mergeCell ref="A461:O461"/>
    <mergeCell ref="A478:J478"/>
    <mergeCell ref="A477:J477"/>
    <mergeCell ref="B68:C68"/>
    <mergeCell ref="J67:K67"/>
    <mergeCell ref="B72:C72"/>
    <mergeCell ref="F72:G72"/>
    <mergeCell ref="B71:C71"/>
    <mergeCell ref="A455:O455"/>
    <mergeCell ref="D433:E433"/>
    <mergeCell ref="A465:O465"/>
    <mergeCell ref="D437:E437"/>
    <mergeCell ref="B442:C442"/>
    <mergeCell ref="B430:C430"/>
    <mergeCell ref="B428:C428"/>
    <mergeCell ref="D427:E427"/>
    <mergeCell ref="A475:J475"/>
    <mergeCell ref="A466:O466"/>
    <mergeCell ref="A467:O467"/>
    <mergeCell ref="A468:O468"/>
    <mergeCell ref="A469:O469"/>
    <mergeCell ref="A449:M449"/>
    <mergeCell ref="D426:E426"/>
    <mergeCell ref="B432:C432"/>
    <mergeCell ref="A177:K177"/>
    <mergeCell ref="D429:E429"/>
    <mergeCell ref="B425:C425"/>
    <mergeCell ref="D425:E425"/>
    <mergeCell ref="D428:E428"/>
    <mergeCell ref="F205:G205"/>
    <mergeCell ref="D205:E205"/>
    <mergeCell ref="A453:O453"/>
    <mergeCell ref="D430:E430"/>
    <mergeCell ref="J244:K244"/>
    <mergeCell ref="B244:C244"/>
    <mergeCell ref="J253:K253"/>
    <mergeCell ref="B422:C422"/>
    <mergeCell ref="B423:C423"/>
    <mergeCell ref="B421:C421"/>
    <mergeCell ref="B424:C424"/>
    <mergeCell ref="B420:C420"/>
    <mergeCell ref="B24:C24"/>
    <mergeCell ref="D103:E103"/>
    <mergeCell ref="B108:C108"/>
    <mergeCell ref="D101:E101"/>
    <mergeCell ref="B101:C101"/>
    <mergeCell ref="B107:C107"/>
    <mergeCell ref="B38:C38"/>
    <mergeCell ref="A51:M51"/>
    <mergeCell ref="J57:K57"/>
    <mergeCell ref="B59:C59"/>
    <mergeCell ref="J22:K22"/>
    <mergeCell ref="B23:C23"/>
    <mergeCell ref="B54:C54"/>
    <mergeCell ref="B26:C26"/>
    <mergeCell ref="F26:G26"/>
    <mergeCell ref="J26:K26"/>
    <mergeCell ref="J24:K24"/>
    <mergeCell ref="J31:K31"/>
    <mergeCell ref="B53:C53"/>
    <mergeCell ref="B42:C42"/>
    <mergeCell ref="A41:M41"/>
    <mergeCell ref="J23:K23"/>
    <mergeCell ref="F57:G57"/>
    <mergeCell ref="B40:C40"/>
    <mergeCell ref="J53:K53"/>
    <mergeCell ref="F24:G24"/>
    <mergeCell ref="J25:K25"/>
    <mergeCell ref="J37:K37"/>
    <mergeCell ref="J32:K32"/>
    <mergeCell ref="B33:C33"/>
    <mergeCell ref="D435:E435"/>
    <mergeCell ref="J52:K52"/>
    <mergeCell ref="B431:C431"/>
    <mergeCell ref="D431:E431"/>
    <mergeCell ref="D432:E432"/>
    <mergeCell ref="B433:C433"/>
    <mergeCell ref="B434:C434"/>
    <mergeCell ref="D434:E434"/>
    <mergeCell ref="B429:C429"/>
    <mergeCell ref="B435:C435"/>
    <mergeCell ref="D83:E83"/>
    <mergeCell ref="B93:C93"/>
    <mergeCell ref="B81:C81"/>
    <mergeCell ref="D71:E71"/>
    <mergeCell ref="D74:E74"/>
    <mergeCell ref="D82:E82"/>
    <mergeCell ref="D91:E91"/>
    <mergeCell ref="A88:K88"/>
    <mergeCell ref="F92:G92"/>
    <mergeCell ref="F73:G73"/>
    <mergeCell ref="D422:E422"/>
    <mergeCell ref="F148:G148"/>
    <mergeCell ref="F192:G192"/>
    <mergeCell ref="F160:G160"/>
    <mergeCell ref="D420:E420"/>
    <mergeCell ref="F194:G194"/>
    <mergeCell ref="F216:G216"/>
    <mergeCell ref="A331:M331"/>
    <mergeCell ref="J364:K364"/>
    <mergeCell ref="J164:K164"/>
    <mergeCell ref="D423:E423"/>
    <mergeCell ref="D306:E306"/>
    <mergeCell ref="F220:G220"/>
    <mergeCell ref="D196:E196"/>
    <mergeCell ref="D197:E197"/>
    <mergeCell ref="F364:G364"/>
    <mergeCell ref="F246:G246"/>
    <mergeCell ref="D243:E243"/>
    <mergeCell ref="F243:G243"/>
    <mergeCell ref="D421:E421"/>
    <mergeCell ref="J316:K316"/>
    <mergeCell ref="D192:E192"/>
    <mergeCell ref="F190:G190"/>
    <mergeCell ref="F187:G187"/>
    <mergeCell ref="D246:E246"/>
    <mergeCell ref="D220:E220"/>
    <mergeCell ref="F242:G242"/>
    <mergeCell ref="D213:E213"/>
    <mergeCell ref="F213:G213"/>
    <mergeCell ref="D209:E209"/>
    <mergeCell ref="B248:C248"/>
    <mergeCell ref="D81:E81"/>
    <mergeCell ref="D97:E97"/>
    <mergeCell ref="F281:G281"/>
    <mergeCell ref="D144:E144"/>
    <mergeCell ref="D98:E98"/>
    <mergeCell ref="B126:C126"/>
    <mergeCell ref="B102:C102"/>
    <mergeCell ref="D93:E93"/>
    <mergeCell ref="B84:C84"/>
    <mergeCell ref="D316:E316"/>
    <mergeCell ref="F316:G316"/>
    <mergeCell ref="D236:E236"/>
    <mergeCell ref="D232:E232"/>
    <mergeCell ref="B293:C293"/>
    <mergeCell ref="B237:C237"/>
    <mergeCell ref="B246:C246"/>
    <mergeCell ref="B242:C242"/>
    <mergeCell ref="D242:E242"/>
    <mergeCell ref="D234:E234"/>
    <mergeCell ref="J363:K363"/>
    <mergeCell ref="B339:C339"/>
    <mergeCell ref="B320:C320"/>
    <mergeCell ref="B350:C350"/>
    <mergeCell ref="J342:K342"/>
    <mergeCell ref="D337:E337"/>
    <mergeCell ref="B337:C337"/>
    <mergeCell ref="B351:C351"/>
    <mergeCell ref="F352:G352"/>
    <mergeCell ref="F351:G351"/>
    <mergeCell ref="J242:K242"/>
    <mergeCell ref="B243:C243"/>
    <mergeCell ref="J243:K243"/>
    <mergeCell ref="B332:C332"/>
    <mergeCell ref="D332:E332"/>
    <mergeCell ref="F332:G332"/>
    <mergeCell ref="J332:K332"/>
    <mergeCell ref="J246:K246"/>
    <mergeCell ref="B247:C247"/>
    <mergeCell ref="D247:E247"/>
    <mergeCell ref="J247:K247"/>
    <mergeCell ref="B317:C317"/>
    <mergeCell ref="B329:C329"/>
    <mergeCell ref="D329:E329"/>
    <mergeCell ref="F329:G329"/>
    <mergeCell ref="J329:K329"/>
    <mergeCell ref="D317:E317"/>
    <mergeCell ref="F317:G317"/>
    <mergeCell ref="J317:K317"/>
    <mergeCell ref="A315:M315"/>
    <mergeCell ref="J33:K33"/>
    <mergeCell ref="B34:C34"/>
    <mergeCell ref="F34:G34"/>
    <mergeCell ref="J34:K34"/>
    <mergeCell ref="B35:C35"/>
    <mergeCell ref="F35:G35"/>
    <mergeCell ref="J35:K35"/>
    <mergeCell ref="F36:G36"/>
    <mergeCell ref="J36:K36"/>
    <mergeCell ref="B95:C95"/>
    <mergeCell ref="D95:E95"/>
    <mergeCell ref="F95:G95"/>
    <mergeCell ref="J95:K95"/>
    <mergeCell ref="B69:C69"/>
    <mergeCell ref="D89:E89"/>
    <mergeCell ref="D79:E79"/>
    <mergeCell ref="B83:C83"/>
  </mergeCells>
  <printOptions/>
  <pageMargins left="0.25" right="0.25" top="0.75" bottom="0.75" header="0.3" footer="0.3"/>
  <pageSetup fitToHeight="0" fitToWidth="1" horizontalDpi="600" verticalDpi="600" orientation="landscape" paperSize="9" scale="90" r:id="rId1"/>
  <headerFooter differentFirst="1" alignWithMargins="0">
    <oddFooter>&amp;CСтраница &amp;P из &amp;N</oddFooter>
  </headerFooter>
  <rowBreaks count="1" manualBreakCount="1">
    <brk id="1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view="pageBreakPreview" zoomScale="90" zoomScaleSheetLayoutView="90" zoomScalePageLayoutView="0" workbookViewId="0" topLeftCell="A7">
      <pane ySplit="7" topLeftCell="A140" activePane="bottomLeft" state="frozen"/>
      <selection pane="topLeft" activeCell="A7" sqref="A7"/>
      <selection pane="bottomLeft" activeCell="Q142" sqref="Q142"/>
    </sheetView>
  </sheetViews>
  <sheetFormatPr defaultColWidth="9.00390625" defaultRowHeight="12.75"/>
  <cols>
    <col min="1" max="1" width="7.75390625" style="1" customWidth="1"/>
    <col min="2" max="2" width="8.75390625" style="0" customWidth="1"/>
    <col min="3" max="3" width="17.25390625" style="0" customWidth="1"/>
    <col min="4" max="4" width="10.875" style="0" customWidth="1"/>
    <col min="5" max="5" width="8.00390625" style="0" customWidth="1"/>
    <col min="6" max="6" width="9.75390625" style="0" customWidth="1"/>
    <col min="7" max="7" width="13.75390625" style="0" customWidth="1"/>
    <col min="8" max="9" width="11.625" style="0" customWidth="1"/>
    <col min="10" max="10" width="9.125" style="0" customWidth="1"/>
    <col min="11" max="11" width="8.25390625" style="0" customWidth="1"/>
    <col min="12" max="12" width="9.625" style="0" customWidth="1"/>
    <col min="13" max="13" width="15.00390625" style="0" customWidth="1"/>
    <col min="14" max="15" width="9.125" style="50" customWidth="1"/>
    <col min="16" max="16" width="11.25390625" style="182" customWidth="1"/>
    <col min="17" max="19" width="9.125" style="50" customWidth="1"/>
  </cols>
  <sheetData>
    <row r="1" spans="1:19" s="3" customFormat="1" ht="29.25" customHeight="1">
      <c r="A1" s="445" t="s">
        <v>73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9"/>
      <c r="O1" s="49"/>
      <c r="P1" s="181"/>
      <c r="Q1" s="49"/>
      <c r="R1" s="49"/>
      <c r="S1" s="49"/>
    </row>
    <row r="2" spans="3:13" ht="9" customHeight="1">
      <c r="C2" s="4"/>
      <c r="D2" s="5"/>
      <c r="E2" s="5"/>
      <c r="F2" s="5"/>
      <c r="G2" s="5"/>
      <c r="H2" s="5"/>
      <c r="I2" s="5"/>
      <c r="J2" s="5"/>
      <c r="K2" s="2"/>
      <c r="L2" s="2"/>
      <c r="M2" s="2"/>
    </row>
    <row r="3" spans="1:13" ht="9" customHeight="1">
      <c r="A3" s="6"/>
      <c r="B3" s="7"/>
      <c r="C3" s="7"/>
      <c r="D3" s="446" t="s">
        <v>0</v>
      </c>
      <c r="E3" s="446"/>
      <c r="F3" s="446"/>
      <c r="G3" s="446"/>
      <c r="H3" s="446"/>
      <c r="I3" s="446"/>
      <c r="J3" s="446"/>
      <c r="K3" s="446"/>
      <c r="L3" s="7"/>
      <c r="M3" s="7"/>
    </row>
    <row r="4" spans="1:19" s="8" customFormat="1" ht="9.75" customHeight="1">
      <c r="A4" s="6"/>
      <c r="B4" s="7"/>
      <c r="C4" s="7"/>
      <c r="D4" s="446"/>
      <c r="E4" s="446"/>
      <c r="F4" s="446"/>
      <c r="G4" s="446"/>
      <c r="H4" s="446"/>
      <c r="I4" s="446"/>
      <c r="J4" s="446"/>
      <c r="K4" s="446"/>
      <c r="L4" s="7"/>
      <c r="M4" s="7"/>
      <c r="N4" s="51"/>
      <c r="O4" s="51"/>
      <c r="P4" s="183"/>
      <c r="Q4" s="51"/>
      <c r="R4" s="51"/>
      <c r="S4" s="51"/>
    </row>
    <row r="5" spans="1:19" s="8" customFormat="1" ht="6" customHeight="1">
      <c r="A5" s="6"/>
      <c r="B5"/>
      <c r="C5" s="447" t="s">
        <v>74</v>
      </c>
      <c r="D5" s="447"/>
      <c r="E5" s="447"/>
      <c r="F5" s="447"/>
      <c r="G5" s="447"/>
      <c r="H5" s="447"/>
      <c r="I5" s="447"/>
      <c r="J5" s="447"/>
      <c r="K5" s="447"/>
      <c r="L5" s="447"/>
      <c r="M5" s="7"/>
      <c r="N5" s="51"/>
      <c r="O5" s="51"/>
      <c r="P5" s="183"/>
      <c r="Q5" s="51"/>
      <c r="R5" s="51"/>
      <c r="S5" s="51"/>
    </row>
    <row r="6" spans="1:19" s="8" customFormat="1" ht="9.75" customHeight="1">
      <c r="A6" s="6"/>
      <c r="B6" s="9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7"/>
      <c r="N6" s="51"/>
      <c r="O6" s="51"/>
      <c r="P6" s="183"/>
      <c r="Q6" s="51"/>
      <c r="R6" s="51"/>
      <c r="S6" s="51"/>
    </row>
    <row r="7" spans="1:19" s="11" customFormat="1" ht="6.75" customHeight="1" thickBot="1">
      <c r="A7" s="6"/>
      <c r="B7" s="7"/>
      <c r="C7" s="7"/>
      <c r="D7"/>
      <c r="E7"/>
      <c r="F7"/>
      <c r="G7"/>
      <c r="H7"/>
      <c r="I7"/>
      <c r="J7"/>
      <c r="K7" s="10"/>
      <c r="L7" s="7"/>
      <c r="M7" s="7"/>
      <c r="N7" s="52"/>
      <c r="O7" s="52"/>
      <c r="P7" s="180"/>
      <c r="Q7" s="52"/>
      <c r="R7" s="52"/>
      <c r="S7" s="52"/>
    </row>
    <row r="8" spans="1:19" s="11" customFormat="1" ht="19.5" thickTop="1">
      <c r="A8" s="448" t="s">
        <v>219</v>
      </c>
      <c r="B8" s="448"/>
      <c r="C8" s="448"/>
      <c r="D8" s="448"/>
      <c r="E8" s="448"/>
      <c r="F8" s="448"/>
      <c r="G8" s="448"/>
      <c r="H8" s="449"/>
      <c r="I8" s="449"/>
      <c r="J8" s="449"/>
      <c r="K8" s="449"/>
      <c r="L8" s="449"/>
      <c r="M8" s="449"/>
      <c r="N8" s="52"/>
      <c r="O8" s="52"/>
      <c r="P8" s="180"/>
      <c r="Q8" s="52"/>
      <c r="R8" s="52"/>
      <c r="S8" s="52"/>
    </row>
    <row r="9" spans="1:19" s="11" customFormat="1" ht="18.75">
      <c r="A9" s="442" t="s">
        <v>76</v>
      </c>
      <c r="B9" s="442"/>
      <c r="C9" s="442"/>
      <c r="D9" s="442"/>
      <c r="E9" s="442"/>
      <c r="F9" s="442"/>
      <c r="G9" s="442"/>
      <c r="H9" s="433"/>
      <c r="I9" s="433"/>
      <c r="J9" s="433"/>
      <c r="K9" s="433"/>
      <c r="L9" s="433"/>
      <c r="M9" s="433"/>
      <c r="N9" s="52"/>
      <c r="O9" s="52"/>
      <c r="P9" s="180"/>
      <c r="Q9" s="52"/>
      <c r="R9" s="52"/>
      <c r="S9" s="52"/>
    </row>
    <row r="10" spans="1:19" s="11" customFormat="1" ht="18.75">
      <c r="A10" s="431" t="s">
        <v>220</v>
      </c>
      <c r="B10" s="431"/>
      <c r="C10" s="431"/>
      <c r="D10" s="431"/>
      <c r="E10" s="431"/>
      <c r="F10" s="431"/>
      <c r="G10" s="431"/>
      <c r="H10" s="433"/>
      <c r="I10" s="433"/>
      <c r="J10" s="433"/>
      <c r="K10" s="433"/>
      <c r="L10" s="433"/>
      <c r="M10" s="433"/>
      <c r="N10" s="52"/>
      <c r="O10" s="52"/>
      <c r="P10" s="180"/>
      <c r="Q10" s="52"/>
      <c r="R10" s="52"/>
      <c r="S10" s="52"/>
    </row>
    <row r="11" spans="1:19" s="11" customFormat="1" ht="19.5" thickBot="1">
      <c r="A11" s="435"/>
      <c r="B11" s="435"/>
      <c r="C11" s="435"/>
      <c r="D11" s="435"/>
      <c r="E11" s="435"/>
      <c r="F11" s="435"/>
      <c r="G11" s="435"/>
      <c r="H11" s="436"/>
      <c r="I11" s="436"/>
      <c r="J11" s="436"/>
      <c r="K11" s="436"/>
      <c r="L11" s="436"/>
      <c r="M11" s="436"/>
      <c r="N11" s="52"/>
      <c r="O11" s="52"/>
      <c r="P11" s="180"/>
      <c r="Q11" s="52"/>
      <c r="R11" s="52"/>
      <c r="S11" s="52"/>
    </row>
    <row r="12" spans="1:19" s="11" customFormat="1" ht="17.25" thickBot="1" thickTop="1">
      <c r="A12" s="12"/>
      <c r="B12" s="65"/>
      <c r="C12" s="444" t="s">
        <v>379</v>
      </c>
      <c r="D12" s="444"/>
      <c r="E12" s="444"/>
      <c r="F12" s="444"/>
      <c r="G12" s="444"/>
      <c r="H12" s="444"/>
      <c r="I12" s="444"/>
      <c r="J12" s="444"/>
      <c r="K12" s="444"/>
      <c r="L12" s="65"/>
      <c r="M12" s="13"/>
      <c r="N12" s="52"/>
      <c r="O12" s="52"/>
      <c r="P12" s="180"/>
      <c r="Q12" s="52"/>
      <c r="R12" s="52"/>
      <c r="S12" s="52"/>
    </row>
    <row r="13" spans="1:19" s="11" customFormat="1" ht="17.25" customHeight="1">
      <c r="A13" s="66" t="s">
        <v>1</v>
      </c>
      <c r="B13" s="434" t="s">
        <v>168</v>
      </c>
      <c r="C13" s="434"/>
      <c r="D13" s="440" t="s">
        <v>3</v>
      </c>
      <c r="E13" s="441"/>
      <c r="F13" s="432" t="s">
        <v>4</v>
      </c>
      <c r="G13" s="432"/>
      <c r="H13" s="432" t="s">
        <v>105</v>
      </c>
      <c r="I13" s="432"/>
      <c r="J13" s="432" t="s">
        <v>5</v>
      </c>
      <c r="K13" s="432"/>
      <c r="L13" s="432" t="s">
        <v>50</v>
      </c>
      <c r="M13" s="432"/>
      <c r="N13" s="438" t="s">
        <v>82</v>
      </c>
      <c r="O13" s="439"/>
      <c r="P13" s="180"/>
      <c r="Q13" s="52"/>
      <c r="R13" s="52"/>
      <c r="S13" s="52"/>
    </row>
    <row r="14" spans="1:19" s="11" customFormat="1" ht="15.75" thickBot="1">
      <c r="A14" s="109"/>
      <c r="B14" s="314"/>
      <c r="C14" s="314"/>
      <c r="D14" s="314"/>
      <c r="E14" s="314"/>
      <c r="F14" s="443"/>
      <c r="G14" s="443"/>
      <c r="H14" s="110" t="s">
        <v>103</v>
      </c>
      <c r="I14" s="110" t="s">
        <v>104</v>
      </c>
      <c r="J14" s="314"/>
      <c r="K14" s="314"/>
      <c r="L14" s="96" t="s">
        <v>16</v>
      </c>
      <c r="M14" s="111" t="s">
        <v>79</v>
      </c>
      <c r="N14" s="111" t="s">
        <v>80</v>
      </c>
      <c r="O14" s="112" t="s">
        <v>81</v>
      </c>
      <c r="P14" s="180"/>
      <c r="Q14" s="52"/>
      <c r="R14" s="52"/>
      <c r="S14" s="52"/>
    </row>
    <row r="15" spans="1:19" s="15" customFormat="1" ht="15">
      <c r="A15" s="74">
        <v>5</v>
      </c>
      <c r="B15" s="295" t="s">
        <v>358</v>
      </c>
      <c r="C15" s="295"/>
      <c r="D15" s="279">
        <v>1.5</v>
      </c>
      <c r="E15" s="279">
        <v>4</v>
      </c>
      <c r="F15" s="292" t="s">
        <v>333</v>
      </c>
      <c r="G15" s="292"/>
      <c r="H15" s="31">
        <v>40</v>
      </c>
      <c r="I15" s="31">
        <f>H15*9</f>
        <v>360</v>
      </c>
      <c r="J15" s="292"/>
      <c r="K15" s="292"/>
      <c r="L15" s="41"/>
      <c r="M15" s="40"/>
      <c r="N15" s="40">
        <v>25</v>
      </c>
      <c r="O15" s="75">
        <f>N15*I15</f>
        <v>9000</v>
      </c>
      <c r="P15" s="184"/>
      <c r="Q15" s="52"/>
      <c r="R15" s="52"/>
      <c r="S15" s="52"/>
    </row>
    <row r="16" spans="1:19" s="15" customFormat="1" ht="15">
      <c r="A16" s="74">
        <v>20</v>
      </c>
      <c r="B16" s="295" t="s">
        <v>351</v>
      </c>
      <c r="C16" s="295"/>
      <c r="D16" s="279">
        <v>1</v>
      </c>
      <c r="E16" s="279">
        <v>0.5</v>
      </c>
      <c r="F16" s="292" t="s">
        <v>11</v>
      </c>
      <c r="G16" s="292"/>
      <c r="H16" s="31">
        <v>174</v>
      </c>
      <c r="I16" s="31">
        <f>H16*E16*D16</f>
        <v>87</v>
      </c>
      <c r="J16" s="292"/>
      <c r="K16" s="292"/>
      <c r="L16" s="41"/>
      <c r="M16" s="40"/>
      <c r="N16" s="40">
        <v>1</v>
      </c>
      <c r="O16" s="75">
        <f>N16*I16</f>
        <v>87</v>
      </c>
      <c r="P16" s="184"/>
      <c r="Q16" s="52"/>
      <c r="R16" s="52"/>
      <c r="S16" s="52"/>
    </row>
    <row r="17" spans="1:19" s="15" customFormat="1" ht="15">
      <c r="A17" s="74">
        <v>22</v>
      </c>
      <c r="B17" s="295" t="s">
        <v>51</v>
      </c>
      <c r="C17" s="295"/>
      <c r="D17" s="279">
        <v>0.4</v>
      </c>
      <c r="E17" s="279">
        <v>3</v>
      </c>
      <c r="F17" s="292" t="s">
        <v>11</v>
      </c>
      <c r="G17" s="292"/>
      <c r="H17" s="31">
        <v>236</v>
      </c>
      <c r="I17" s="31">
        <v>234</v>
      </c>
      <c r="J17" s="292"/>
      <c r="K17" s="292"/>
      <c r="L17" s="41"/>
      <c r="M17" s="40"/>
      <c r="N17" s="40">
        <v>1</v>
      </c>
      <c r="O17" s="75">
        <f>I17</f>
        <v>234</v>
      </c>
      <c r="P17" s="184"/>
      <c r="Q17" s="52"/>
      <c r="R17" s="52"/>
      <c r="S17" s="52"/>
    </row>
    <row r="18" spans="1:19" s="15" customFormat="1" ht="15">
      <c r="A18" s="74">
        <v>25</v>
      </c>
      <c r="B18" s="292" t="s">
        <v>85</v>
      </c>
      <c r="C18" s="292"/>
      <c r="D18" s="31" t="s">
        <v>233</v>
      </c>
      <c r="E18" s="31"/>
      <c r="F18" s="292" t="s">
        <v>11</v>
      </c>
      <c r="G18" s="292"/>
      <c r="H18" s="31">
        <v>314</v>
      </c>
      <c r="I18" s="31">
        <f>0.7*0.7*314</f>
        <v>153.85999999999999</v>
      </c>
      <c r="J18" s="292"/>
      <c r="K18" s="292"/>
      <c r="L18" s="41"/>
      <c r="M18" s="40"/>
      <c r="N18" s="40">
        <v>1</v>
      </c>
      <c r="O18" s="75">
        <f>I18</f>
        <v>153.85999999999999</v>
      </c>
      <c r="P18" s="184"/>
      <c r="Q18" s="52"/>
      <c r="R18" s="52"/>
      <c r="S18" s="52"/>
    </row>
    <row r="19" spans="1:19" s="15" customFormat="1" ht="15">
      <c r="A19" s="74">
        <v>26</v>
      </c>
      <c r="B19" s="292" t="s">
        <v>85</v>
      </c>
      <c r="C19" s="292"/>
      <c r="D19" s="31" t="s">
        <v>86</v>
      </c>
      <c r="E19" s="31"/>
      <c r="F19" s="292" t="s">
        <v>11</v>
      </c>
      <c r="G19" s="292"/>
      <c r="H19" s="31">
        <v>314</v>
      </c>
      <c r="I19" s="31"/>
      <c r="J19" s="292"/>
      <c r="K19" s="292"/>
      <c r="L19" s="41"/>
      <c r="M19" s="40"/>
      <c r="N19" s="40"/>
      <c r="O19" s="75"/>
      <c r="P19" s="184"/>
      <c r="Q19" s="52"/>
      <c r="R19" s="52" t="s">
        <v>216</v>
      </c>
      <c r="S19" s="52"/>
    </row>
    <row r="20" spans="1:19" s="16" customFormat="1" ht="15">
      <c r="A20" s="74">
        <v>29</v>
      </c>
      <c r="B20" s="292" t="s">
        <v>336</v>
      </c>
      <c r="C20" s="292"/>
      <c r="D20" s="31">
        <v>0.5</v>
      </c>
      <c r="E20" s="31">
        <v>1.75</v>
      </c>
      <c r="F20" s="292" t="s">
        <v>11</v>
      </c>
      <c r="G20" s="292"/>
      <c r="H20" s="31">
        <v>550</v>
      </c>
      <c r="I20" s="31">
        <f>H20*0.88</f>
        <v>484</v>
      </c>
      <c r="J20" s="292"/>
      <c r="K20" s="292"/>
      <c r="L20" s="41"/>
      <c r="M20" s="40"/>
      <c r="N20" s="40">
        <v>1</v>
      </c>
      <c r="O20" s="75">
        <f>I20</f>
        <v>484</v>
      </c>
      <c r="P20" s="184"/>
      <c r="Q20" s="53"/>
      <c r="R20" s="53"/>
      <c r="S20" s="53"/>
    </row>
    <row r="21" spans="1:19" s="16" customFormat="1" ht="15">
      <c r="A21" s="74">
        <v>32</v>
      </c>
      <c r="B21" s="292" t="s">
        <v>90</v>
      </c>
      <c r="C21" s="292"/>
      <c r="D21" s="31">
        <v>0.8501</v>
      </c>
      <c r="E21" s="31">
        <v>0.4</v>
      </c>
      <c r="F21" s="292" t="s">
        <v>11</v>
      </c>
      <c r="G21" s="292"/>
      <c r="H21" s="31">
        <v>785</v>
      </c>
      <c r="I21" s="31">
        <f>H21*0.34</f>
        <v>266.90000000000003</v>
      </c>
      <c r="J21" s="292"/>
      <c r="K21" s="292"/>
      <c r="L21" s="41"/>
      <c r="M21" s="40"/>
      <c r="N21" s="40">
        <v>1</v>
      </c>
      <c r="O21" s="75">
        <f>I21</f>
        <v>266.90000000000003</v>
      </c>
      <c r="P21" s="184"/>
      <c r="Q21" s="53"/>
      <c r="R21" s="53"/>
      <c r="S21" s="53"/>
    </row>
    <row r="22" spans="1:19" s="19" customFormat="1" ht="15.75" thickBot="1">
      <c r="A22" s="236">
        <v>33</v>
      </c>
      <c r="B22" s="335" t="s">
        <v>90</v>
      </c>
      <c r="C22" s="335"/>
      <c r="D22" s="168">
        <v>0.6</v>
      </c>
      <c r="E22" s="168">
        <v>0.3</v>
      </c>
      <c r="F22" s="335" t="s">
        <v>11</v>
      </c>
      <c r="G22" s="335"/>
      <c r="H22" s="168">
        <v>785</v>
      </c>
      <c r="I22" s="168">
        <f>H22*0.18</f>
        <v>141.29999999999998</v>
      </c>
      <c r="J22" s="335"/>
      <c r="K22" s="335"/>
      <c r="L22" s="235"/>
      <c r="M22" s="228"/>
      <c r="N22" s="228">
        <v>1</v>
      </c>
      <c r="O22" s="229">
        <f>I22</f>
        <v>141.29999999999998</v>
      </c>
      <c r="P22" s="184"/>
      <c r="Q22" s="55"/>
      <c r="R22" s="55"/>
      <c r="S22" s="55"/>
    </row>
    <row r="23" spans="1:19" s="19" customFormat="1" ht="16.5" thickBot="1">
      <c r="A23" s="340" t="s">
        <v>238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240"/>
      <c r="O23" s="241"/>
      <c r="P23" s="184"/>
      <c r="Q23" s="55"/>
      <c r="R23" s="55"/>
      <c r="S23" s="55"/>
    </row>
    <row r="24" spans="1:19" s="19" customFormat="1" ht="15.75" thickBot="1">
      <c r="A24" s="237">
        <v>1</v>
      </c>
      <c r="B24" s="345" t="s">
        <v>10</v>
      </c>
      <c r="C24" s="345"/>
      <c r="D24" s="388" t="s">
        <v>9</v>
      </c>
      <c r="E24" s="388"/>
      <c r="F24" s="388" t="s">
        <v>89</v>
      </c>
      <c r="G24" s="389"/>
      <c r="H24" s="174">
        <v>62.8</v>
      </c>
      <c r="I24" s="238">
        <v>570</v>
      </c>
      <c r="J24" s="387"/>
      <c r="K24" s="387"/>
      <c r="L24" s="239"/>
      <c r="M24" s="230"/>
      <c r="N24" s="230">
        <v>1</v>
      </c>
      <c r="O24" s="231">
        <f>I24</f>
        <v>570</v>
      </c>
      <c r="P24" s="184"/>
      <c r="Q24" s="55"/>
      <c r="R24" s="55"/>
      <c r="S24" s="55"/>
    </row>
    <row r="25" spans="1:19" s="19" customFormat="1" ht="16.5" thickBot="1">
      <c r="A25" s="385" t="s">
        <v>359</v>
      </c>
      <c r="B25" s="386"/>
      <c r="C25" s="386"/>
      <c r="D25" s="386"/>
      <c r="E25" s="386"/>
      <c r="F25" s="386"/>
      <c r="G25" s="386"/>
      <c r="H25" s="341"/>
      <c r="I25" s="341"/>
      <c r="J25" s="341"/>
      <c r="K25" s="341"/>
      <c r="L25" s="341"/>
      <c r="M25" s="341"/>
      <c r="N25" s="240"/>
      <c r="O25" s="241"/>
      <c r="P25" s="184"/>
      <c r="Q25" s="55"/>
      <c r="R25" s="55"/>
      <c r="S25" s="55"/>
    </row>
    <row r="26" spans="1:19" s="19" customFormat="1" ht="15.75" thickBot="1">
      <c r="A26" s="30">
        <v>1</v>
      </c>
      <c r="B26" s="295" t="s">
        <v>10</v>
      </c>
      <c r="C26" s="295"/>
      <c r="D26" s="69">
        <v>0.8</v>
      </c>
      <c r="E26" s="69">
        <v>1.1</v>
      </c>
      <c r="F26" s="343" t="s">
        <v>360</v>
      </c>
      <c r="G26" s="343"/>
      <c r="H26" s="174">
        <v>62.8</v>
      </c>
      <c r="I26" s="238">
        <f>D26*E26*H26</f>
        <v>55.264</v>
      </c>
      <c r="J26" s="387"/>
      <c r="K26" s="387"/>
      <c r="L26" s="239"/>
      <c r="M26" s="230"/>
      <c r="N26" s="230">
        <v>1</v>
      </c>
      <c r="O26" s="231">
        <f>D26*E26*H26</f>
        <v>55.264</v>
      </c>
      <c r="P26" s="184"/>
      <c r="Q26" s="55"/>
      <c r="R26" s="55"/>
      <c r="S26" s="55"/>
    </row>
    <row r="27" spans="1:19" s="19" customFormat="1" ht="15.75" thickBot="1">
      <c r="A27" s="30">
        <v>2</v>
      </c>
      <c r="B27" s="295" t="s">
        <v>14</v>
      </c>
      <c r="C27" s="295"/>
      <c r="D27" s="69">
        <v>0.48</v>
      </c>
      <c r="E27" s="69">
        <v>0.48</v>
      </c>
      <c r="F27" s="343" t="s">
        <v>130</v>
      </c>
      <c r="G27" s="343"/>
      <c r="H27" s="174">
        <v>157</v>
      </c>
      <c r="I27" s="238">
        <f aca="true" t="shared" si="0" ref="I27:I32">D27*E27*H27</f>
        <v>36.1728</v>
      </c>
      <c r="J27" s="387"/>
      <c r="K27" s="387"/>
      <c r="L27" s="239"/>
      <c r="M27" s="230"/>
      <c r="N27" s="230">
        <v>1</v>
      </c>
      <c r="O27" s="231">
        <f aca="true" t="shared" si="1" ref="O27:O32">D27*E27*H27</f>
        <v>36.1728</v>
      </c>
      <c r="P27" s="184"/>
      <c r="Q27" s="55"/>
      <c r="R27" s="55"/>
      <c r="S27" s="55"/>
    </row>
    <row r="28" spans="1:19" s="19" customFormat="1" ht="15.75" thickBot="1">
      <c r="A28" s="30">
        <v>3</v>
      </c>
      <c r="B28" s="295" t="s">
        <v>13</v>
      </c>
      <c r="C28" s="295"/>
      <c r="D28" s="69">
        <v>0.75</v>
      </c>
      <c r="E28" s="69">
        <v>1.5</v>
      </c>
      <c r="F28" s="343" t="s">
        <v>130</v>
      </c>
      <c r="G28" s="343"/>
      <c r="H28" s="174">
        <v>126</v>
      </c>
      <c r="I28" s="238">
        <f t="shared" si="0"/>
        <v>141.75</v>
      </c>
      <c r="J28" s="387"/>
      <c r="K28" s="387"/>
      <c r="L28" s="239"/>
      <c r="M28" s="230"/>
      <c r="N28" s="230">
        <v>1</v>
      </c>
      <c r="O28" s="231">
        <f t="shared" si="1"/>
        <v>141.75</v>
      </c>
      <c r="P28" s="184"/>
      <c r="Q28" s="55"/>
      <c r="R28" s="55"/>
      <c r="S28" s="55"/>
    </row>
    <row r="29" spans="1:19" s="19" customFormat="1" ht="15.75" thickBot="1">
      <c r="A29" s="30">
        <v>4</v>
      </c>
      <c r="B29" s="295" t="s">
        <v>365</v>
      </c>
      <c r="C29" s="295"/>
      <c r="D29" s="69">
        <v>0.55</v>
      </c>
      <c r="E29" s="69">
        <v>1</v>
      </c>
      <c r="F29" s="343" t="s">
        <v>360</v>
      </c>
      <c r="G29" s="343"/>
      <c r="H29" s="174">
        <v>15.7</v>
      </c>
      <c r="I29" s="238">
        <f t="shared" si="0"/>
        <v>8.635</v>
      </c>
      <c r="J29" s="387"/>
      <c r="K29" s="387"/>
      <c r="L29" s="239"/>
      <c r="M29" s="230"/>
      <c r="N29" s="230">
        <v>1</v>
      </c>
      <c r="O29" s="231">
        <f t="shared" si="1"/>
        <v>8.635</v>
      </c>
      <c r="P29" s="184"/>
      <c r="Q29" s="55"/>
      <c r="R29" s="55"/>
      <c r="S29" s="55"/>
    </row>
    <row r="30" spans="1:19" s="19" customFormat="1" ht="15.75" thickBot="1">
      <c r="A30" s="30">
        <v>5</v>
      </c>
      <c r="B30" s="295" t="s">
        <v>358</v>
      </c>
      <c r="C30" s="295"/>
      <c r="D30" s="69">
        <v>0.6</v>
      </c>
      <c r="E30" s="69">
        <v>0.8</v>
      </c>
      <c r="F30" s="343" t="s">
        <v>360</v>
      </c>
      <c r="G30" s="343"/>
      <c r="H30" s="174">
        <v>16.7</v>
      </c>
      <c r="I30" s="238">
        <f>D30*E30*H30</f>
        <v>8.016</v>
      </c>
      <c r="J30" s="387"/>
      <c r="K30" s="387"/>
      <c r="L30" s="239"/>
      <c r="M30" s="230"/>
      <c r="N30" s="230">
        <v>1</v>
      </c>
      <c r="O30" s="231">
        <f>D30*E30*H30</f>
        <v>8.016</v>
      </c>
      <c r="P30" s="184"/>
      <c r="Q30" s="55"/>
      <c r="R30" s="55"/>
      <c r="S30" s="55"/>
    </row>
    <row r="31" spans="1:19" s="19" customFormat="1" ht="15.75" thickBot="1">
      <c r="A31" s="30">
        <v>6</v>
      </c>
      <c r="B31" s="295" t="s">
        <v>354</v>
      </c>
      <c r="C31" s="295"/>
      <c r="D31" s="69">
        <v>1.5</v>
      </c>
      <c r="E31" s="69">
        <v>0.36</v>
      </c>
      <c r="F31" s="343" t="s">
        <v>130</v>
      </c>
      <c r="G31" s="343"/>
      <c r="H31" s="174">
        <v>17.7</v>
      </c>
      <c r="I31" s="238">
        <f>D31*E31*H31</f>
        <v>9.558</v>
      </c>
      <c r="J31" s="387"/>
      <c r="K31" s="387"/>
      <c r="L31" s="239"/>
      <c r="M31" s="230"/>
      <c r="N31" s="230">
        <v>1</v>
      </c>
      <c r="O31" s="231">
        <f>D31*E31*H31</f>
        <v>9.558</v>
      </c>
      <c r="P31" s="184"/>
      <c r="Q31" s="55"/>
      <c r="R31" s="55"/>
      <c r="S31" s="55"/>
    </row>
    <row r="32" spans="1:19" s="19" customFormat="1" ht="15.75" thickBot="1">
      <c r="A32" s="30">
        <v>5</v>
      </c>
      <c r="B32" s="295" t="s">
        <v>12</v>
      </c>
      <c r="C32" s="295"/>
      <c r="D32" s="69">
        <v>0.75</v>
      </c>
      <c r="E32" s="69">
        <v>0.8</v>
      </c>
      <c r="F32" s="343" t="s">
        <v>130</v>
      </c>
      <c r="G32" s="343"/>
      <c r="H32" s="174">
        <v>94.2</v>
      </c>
      <c r="I32" s="238">
        <f t="shared" si="0"/>
        <v>56.52000000000001</v>
      </c>
      <c r="J32" s="387"/>
      <c r="K32" s="387"/>
      <c r="L32" s="239"/>
      <c r="M32" s="230"/>
      <c r="N32" s="230">
        <v>1</v>
      </c>
      <c r="O32" s="231">
        <f t="shared" si="1"/>
        <v>56.52000000000001</v>
      </c>
      <c r="P32" s="184"/>
      <c r="Q32" s="55"/>
      <c r="R32" s="55"/>
      <c r="S32" s="55"/>
    </row>
    <row r="33" spans="1:19" s="1" customFormat="1" ht="15.75">
      <c r="A33" s="347" t="s">
        <v>19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451"/>
      <c r="N33" s="261"/>
      <c r="O33" s="261"/>
      <c r="P33" s="184"/>
      <c r="Q33" s="50"/>
      <c r="R33" s="50"/>
      <c r="S33" s="50"/>
    </row>
    <row r="34" spans="1:16" ht="15">
      <c r="A34" s="86">
        <v>11</v>
      </c>
      <c r="B34" s="300" t="s">
        <v>377</v>
      </c>
      <c r="C34" s="300"/>
      <c r="D34" s="302">
        <v>12</v>
      </c>
      <c r="E34" s="302"/>
      <c r="F34" s="292" t="s">
        <v>11</v>
      </c>
      <c r="G34" s="292"/>
      <c r="H34" s="30">
        <v>10.79</v>
      </c>
      <c r="I34" s="31">
        <f aca="true" t="shared" si="2" ref="I34:I42">H34*D34</f>
        <v>129.48</v>
      </c>
      <c r="J34" s="352"/>
      <c r="K34" s="352"/>
      <c r="L34" s="100"/>
      <c r="M34" s="101"/>
      <c r="N34" s="64">
        <v>1</v>
      </c>
      <c r="O34" s="105">
        <f>N34*I34</f>
        <v>129.48</v>
      </c>
      <c r="P34" s="184"/>
    </row>
    <row r="35" spans="1:16" ht="15">
      <c r="A35" s="86">
        <v>12</v>
      </c>
      <c r="B35" s="300" t="s">
        <v>67</v>
      </c>
      <c r="C35" s="300"/>
      <c r="D35" s="302">
        <v>1</v>
      </c>
      <c r="E35" s="302"/>
      <c r="F35" s="292" t="s">
        <v>11</v>
      </c>
      <c r="G35" s="292"/>
      <c r="H35" s="30">
        <v>13.5</v>
      </c>
      <c r="I35" s="31">
        <f t="shared" si="2"/>
        <v>13.5</v>
      </c>
      <c r="J35" s="352"/>
      <c r="K35" s="352"/>
      <c r="L35" s="100"/>
      <c r="M35" s="101"/>
      <c r="N35" s="64">
        <v>1</v>
      </c>
      <c r="O35" s="105">
        <f aca="true" t="shared" si="3" ref="O35:O47">N35*I35</f>
        <v>13.5</v>
      </c>
      <c r="P35" s="180"/>
    </row>
    <row r="36" spans="1:19" s="19" customFormat="1" ht="15">
      <c r="A36" s="86">
        <v>13</v>
      </c>
      <c r="B36" s="300" t="s">
        <v>68</v>
      </c>
      <c r="C36" s="300"/>
      <c r="D36" s="302">
        <v>5</v>
      </c>
      <c r="E36" s="302"/>
      <c r="F36" s="292" t="s">
        <v>11</v>
      </c>
      <c r="G36" s="292"/>
      <c r="H36" s="30">
        <v>15.5</v>
      </c>
      <c r="I36" s="31">
        <f t="shared" si="2"/>
        <v>77.5</v>
      </c>
      <c r="J36" s="352"/>
      <c r="K36" s="352"/>
      <c r="L36" s="100"/>
      <c r="M36" s="101"/>
      <c r="N36" s="64">
        <v>1</v>
      </c>
      <c r="O36" s="105">
        <f t="shared" si="3"/>
        <v>77.5</v>
      </c>
      <c r="P36" s="180"/>
      <c r="Q36" s="55"/>
      <c r="R36" s="55"/>
      <c r="S36" s="55"/>
    </row>
    <row r="37" spans="1:19" s="19" customFormat="1" ht="15">
      <c r="A37" s="86">
        <v>13</v>
      </c>
      <c r="B37" s="300" t="s">
        <v>68</v>
      </c>
      <c r="C37" s="300"/>
      <c r="D37" s="302">
        <v>12</v>
      </c>
      <c r="E37" s="302"/>
      <c r="F37" s="292" t="s">
        <v>11</v>
      </c>
      <c r="G37" s="292"/>
      <c r="H37" s="30">
        <v>15.5</v>
      </c>
      <c r="I37" s="31">
        <f>H37*D37</f>
        <v>186</v>
      </c>
      <c r="J37" s="352"/>
      <c r="K37" s="352"/>
      <c r="L37" s="100"/>
      <c r="M37" s="101"/>
      <c r="N37" s="64"/>
      <c r="O37" s="105"/>
      <c r="P37" s="219"/>
      <c r="Q37" s="55"/>
      <c r="R37" s="55"/>
      <c r="S37" s="55"/>
    </row>
    <row r="38" spans="1:19" s="19" customFormat="1" ht="15">
      <c r="A38" s="86">
        <v>13</v>
      </c>
      <c r="B38" s="300" t="s">
        <v>288</v>
      </c>
      <c r="C38" s="300"/>
      <c r="D38" s="302">
        <v>6</v>
      </c>
      <c r="E38" s="302"/>
      <c r="F38" s="292" t="s">
        <v>11</v>
      </c>
      <c r="G38" s="292"/>
      <c r="H38" s="30">
        <v>17</v>
      </c>
      <c r="I38" s="31">
        <f>H38*D38</f>
        <v>102</v>
      </c>
      <c r="J38" s="352"/>
      <c r="K38" s="352"/>
      <c r="L38" s="100"/>
      <c r="M38" s="101"/>
      <c r="N38" s="64">
        <v>1</v>
      </c>
      <c r="O38" s="105">
        <f>N38*I38</f>
        <v>102</v>
      </c>
      <c r="P38" s="180"/>
      <c r="Q38" s="55"/>
      <c r="R38" s="55"/>
      <c r="S38" s="55"/>
    </row>
    <row r="39" spans="1:19" s="19" customFormat="1" ht="15">
      <c r="A39" s="86">
        <v>16</v>
      </c>
      <c r="B39" s="300" t="s">
        <v>95</v>
      </c>
      <c r="C39" s="300"/>
      <c r="D39" s="302">
        <v>5.7</v>
      </c>
      <c r="E39" s="302"/>
      <c r="F39" s="292" t="s">
        <v>11</v>
      </c>
      <c r="G39" s="292"/>
      <c r="H39" s="30">
        <v>21.5</v>
      </c>
      <c r="I39" s="31">
        <f t="shared" si="2"/>
        <v>122.55</v>
      </c>
      <c r="J39" s="352"/>
      <c r="K39" s="352"/>
      <c r="L39" s="100"/>
      <c r="M39" s="101"/>
      <c r="N39" s="64">
        <v>1</v>
      </c>
      <c r="O39" s="105">
        <f t="shared" si="3"/>
        <v>122.55</v>
      </c>
      <c r="P39" s="180"/>
      <c r="Q39" s="55"/>
      <c r="R39" s="55"/>
      <c r="S39" s="55"/>
    </row>
    <row r="40" spans="1:19" s="19" customFormat="1" ht="15">
      <c r="A40" s="86">
        <v>17</v>
      </c>
      <c r="B40" s="300" t="s">
        <v>95</v>
      </c>
      <c r="C40" s="300"/>
      <c r="D40" s="302">
        <v>6.6</v>
      </c>
      <c r="E40" s="302"/>
      <c r="F40" s="292" t="s">
        <v>11</v>
      </c>
      <c r="G40" s="292"/>
      <c r="H40" s="30">
        <v>21.5</v>
      </c>
      <c r="I40" s="31">
        <f t="shared" si="2"/>
        <v>141.9</v>
      </c>
      <c r="J40" s="352"/>
      <c r="K40" s="352"/>
      <c r="L40" s="100"/>
      <c r="M40" s="101"/>
      <c r="N40" s="64">
        <v>1</v>
      </c>
      <c r="O40" s="105">
        <f t="shared" si="3"/>
        <v>141.9</v>
      </c>
      <c r="P40" s="180"/>
      <c r="Q40" s="55"/>
      <c r="R40" s="55"/>
      <c r="S40" s="55"/>
    </row>
    <row r="41" spans="1:19" s="19" customFormat="1" ht="15">
      <c r="A41" s="86">
        <v>19</v>
      </c>
      <c r="B41" s="300" t="s">
        <v>69</v>
      </c>
      <c r="C41" s="300"/>
      <c r="D41" s="302">
        <v>1.86</v>
      </c>
      <c r="E41" s="302"/>
      <c r="F41" s="292" t="s">
        <v>11</v>
      </c>
      <c r="G41" s="292"/>
      <c r="H41" s="30">
        <v>45.75</v>
      </c>
      <c r="I41" s="31">
        <f t="shared" si="2"/>
        <v>85.095</v>
      </c>
      <c r="J41" s="352"/>
      <c r="K41" s="352"/>
      <c r="L41" s="100"/>
      <c r="M41" s="101"/>
      <c r="N41" s="64">
        <v>1</v>
      </c>
      <c r="O41" s="105">
        <f t="shared" si="3"/>
        <v>85.095</v>
      </c>
      <c r="P41" s="196"/>
      <c r="Q41" s="55"/>
      <c r="R41" s="55"/>
      <c r="S41" s="55"/>
    </row>
    <row r="42" spans="1:16" ht="15">
      <c r="A42" s="86">
        <v>20</v>
      </c>
      <c r="B42" s="300" t="s">
        <v>94</v>
      </c>
      <c r="C42" s="300"/>
      <c r="D42" s="302">
        <v>6</v>
      </c>
      <c r="E42" s="302"/>
      <c r="F42" s="292" t="s">
        <v>11</v>
      </c>
      <c r="G42" s="292"/>
      <c r="H42" s="30">
        <v>45.75</v>
      </c>
      <c r="I42" s="31">
        <f t="shared" si="2"/>
        <v>274.5</v>
      </c>
      <c r="J42" s="352"/>
      <c r="K42" s="352"/>
      <c r="L42" s="100"/>
      <c r="M42" s="101"/>
      <c r="N42" s="64">
        <v>1</v>
      </c>
      <c r="O42" s="105">
        <f t="shared" si="3"/>
        <v>274.5</v>
      </c>
      <c r="P42" s="180"/>
    </row>
    <row r="43" spans="1:16" ht="15">
      <c r="A43" s="86">
        <v>19</v>
      </c>
      <c r="B43" s="300" t="s">
        <v>69</v>
      </c>
      <c r="C43" s="300"/>
      <c r="D43" s="302">
        <v>2.5</v>
      </c>
      <c r="E43" s="302"/>
      <c r="F43" s="292" t="s">
        <v>11</v>
      </c>
      <c r="G43" s="292"/>
      <c r="H43" s="30">
        <v>45.75</v>
      </c>
      <c r="I43" s="31">
        <f>H43*D43</f>
        <v>114.375</v>
      </c>
      <c r="J43" s="352"/>
      <c r="K43" s="352"/>
      <c r="L43" s="100"/>
      <c r="M43" s="101"/>
      <c r="N43" s="64">
        <v>1</v>
      </c>
      <c r="O43" s="105">
        <f>N43*I43</f>
        <v>114.375</v>
      </c>
      <c r="P43" s="220"/>
    </row>
    <row r="44" spans="1:16" ht="15">
      <c r="A44" s="86">
        <v>21</v>
      </c>
      <c r="B44" s="300" t="s">
        <v>93</v>
      </c>
      <c r="C44" s="300"/>
      <c r="D44" s="302">
        <v>1</v>
      </c>
      <c r="E44" s="302"/>
      <c r="F44" s="292" t="s">
        <v>11</v>
      </c>
      <c r="G44" s="292"/>
      <c r="H44" s="30">
        <v>69</v>
      </c>
      <c r="I44" s="31">
        <f>H44*D44</f>
        <v>69</v>
      </c>
      <c r="J44" s="352"/>
      <c r="K44" s="352"/>
      <c r="L44" s="100"/>
      <c r="M44" s="101"/>
      <c r="N44" s="64">
        <v>1</v>
      </c>
      <c r="O44" s="105">
        <f t="shared" si="3"/>
        <v>69</v>
      </c>
      <c r="P44" s="180"/>
    </row>
    <row r="45" spans="1:16" ht="16.5" customHeight="1">
      <c r="A45" s="86">
        <v>22</v>
      </c>
      <c r="B45" s="300" t="s">
        <v>92</v>
      </c>
      <c r="C45" s="300"/>
      <c r="D45" s="302">
        <v>1.8</v>
      </c>
      <c r="E45" s="302"/>
      <c r="F45" s="292" t="s">
        <v>11</v>
      </c>
      <c r="G45" s="292"/>
      <c r="H45" s="30">
        <v>108</v>
      </c>
      <c r="I45" s="31">
        <f>H45*D45</f>
        <v>194.4</v>
      </c>
      <c r="J45" s="352"/>
      <c r="K45" s="352"/>
      <c r="L45" s="100"/>
      <c r="M45" s="101"/>
      <c r="N45" s="64">
        <v>1</v>
      </c>
      <c r="O45" s="105">
        <f t="shared" si="3"/>
        <v>194.4</v>
      </c>
      <c r="P45" s="180"/>
    </row>
    <row r="46" spans="1:19" s="20" customFormat="1" ht="15">
      <c r="A46" s="86">
        <v>23</v>
      </c>
      <c r="B46" s="300" t="s">
        <v>92</v>
      </c>
      <c r="C46" s="300"/>
      <c r="D46" s="302">
        <v>2.8</v>
      </c>
      <c r="E46" s="302"/>
      <c r="F46" s="292" t="s">
        <v>11</v>
      </c>
      <c r="G46" s="292"/>
      <c r="H46" s="30">
        <v>108</v>
      </c>
      <c r="I46" s="31">
        <f>H46*D46</f>
        <v>302.4</v>
      </c>
      <c r="J46" s="352"/>
      <c r="K46" s="352"/>
      <c r="L46" s="100"/>
      <c r="M46" s="101"/>
      <c r="N46" s="64">
        <v>1</v>
      </c>
      <c r="O46" s="105">
        <f t="shared" si="3"/>
        <v>302.4</v>
      </c>
      <c r="P46" s="180"/>
      <c r="Q46" s="56"/>
      <c r="R46" s="56"/>
      <c r="S46" s="56"/>
    </row>
    <row r="47" spans="1:19" s="20" customFormat="1" ht="15.75" thickBot="1">
      <c r="A47" s="87">
        <v>24</v>
      </c>
      <c r="B47" s="338" t="s">
        <v>92</v>
      </c>
      <c r="C47" s="338"/>
      <c r="D47" s="309">
        <v>0.5</v>
      </c>
      <c r="E47" s="309"/>
      <c r="F47" s="396" t="s">
        <v>11</v>
      </c>
      <c r="G47" s="396"/>
      <c r="H47" s="106">
        <v>108</v>
      </c>
      <c r="I47" s="77">
        <f>H47*D47</f>
        <v>54</v>
      </c>
      <c r="J47" s="401"/>
      <c r="K47" s="401"/>
      <c r="L47" s="204"/>
      <c r="M47" s="205"/>
      <c r="N47" s="107">
        <v>1</v>
      </c>
      <c r="O47" s="108">
        <f t="shared" si="3"/>
        <v>54</v>
      </c>
      <c r="P47" s="180"/>
      <c r="Q47" s="56"/>
      <c r="R47" s="56"/>
      <c r="S47" s="56"/>
    </row>
    <row r="48" spans="1:16" ht="16.5" thickBot="1">
      <c r="A48" s="340" t="s">
        <v>28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99"/>
      <c r="M48" s="99"/>
      <c r="N48" s="99"/>
      <c r="O48" s="257"/>
      <c r="P48" s="184"/>
    </row>
    <row r="49" spans="1:16" ht="14.25" customHeight="1">
      <c r="A49" s="14">
        <v>14</v>
      </c>
      <c r="B49" s="293" t="s">
        <v>101</v>
      </c>
      <c r="C49" s="294"/>
      <c r="D49" s="295">
        <v>6</v>
      </c>
      <c r="E49" s="295"/>
      <c r="F49" s="296" t="s">
        <v>11</v>
      </c>
      <c r="G49" s="297"/>
      <c r="H49" s="27">
        <v>28</v>
      </c>
      <c r="I49" s="23">
        <f>H49*D49</f>
        <v>168</v>
      </c>
      <c r="J49" s="298"/>
      <c r="K49" s="299"/>
      <c r="L49" s="35"/>
      <c r="M49" s="58"/>
      <c r="N49" s="188">
        <v>1</v>
      </c>
      <c r="O49" s="64">
        <f>N49*I49</f>
        <v>168</v>
      </c>
      <c r="P49" s="184"/>
    </row>
    <row r="50" spans="1:16" ht="14.25" customHeight="1">
      <c r="A50" s="14">
        <v>15</v>
      </c>
      <c r="B50" s="295" t="s">
        <v>102</v>
      </c>
      <c r="C50" s="295"/>
      <c r="D50" s="295">
        <v>5</v>
      </c>
      <c r="E50" s="295"/>
      <c r="F50" s="292" t="s">
        <v>249</v>
      </c>
      <c r="G50" s="292"/>
      <c r="H50" s="41">
        <v>32</v>
      </c>
      <c r="I50" s="30">
        <f>H50*D50</f>
        <v>160</v>
      </c>
      <c r="J50" s="317"/>
      <c r="K50" s="317"/>
      <c r="L50" s="44"/>
      <c r="M50" s="40"/>
      <c r="N50" s="188">
        <v>1</v>
      </c>
      <c r="O50" s="64">
        <f>N50*I50</f>
        <v>160</v>
      </c>
      <c r="P50" s="219"/>
    </row>
    <row r="51" spans="1:16" ht="14.25" customHeight="1">
      <c r="A51" s="14">
        <v>15</v>
      </c>
      <c r="B51" s="295" t="s">
        <v>102</v>
      </c>
      <c r="C51" s="295"/>
      <c r="D51" s="295">
        <v>4</v>
      </c>
      <c r="E51" s="295"/>
      <c r="F51" s="292" t="s">
        <v>249</v>
      </c>
      <c r="G51" s="292"/>
      <c r="H51" s="41">
        <v>32</v>
      </c>
      <c r="I51" s="30">
        <f>H51*D51</f>
        <v>128</v>
      </c>
      <c r="J51" s="317"/>
      <c r="K51" s="317"/>
      <c r="L51" s="44"/>
      <c r="M51" s="40"/>
      <c r="N51" s="188">
        <v>1</v>
      </c>
      <c r="O51" s="64">
        <f>N51*I51</f>
        <v>128</v>
      </c>
      <c r="P51" s="219"/>
    </row>
    <row r="52" spans="1:16" ht="15">
      <c r="A52" s="14">
        <v>15</v>
      </c>
      <c r="B52" s="295" t="s">
        <v>102</v>
      </c>
      <c r="C52" s="295"/>
      <c r="D52" s="295">
        <v>3.36</v>
      </c>
      <c r="E52" s="295"/>
      <c r="F52" s="292" t="s">
        <v>11</v>
      </c>
      <c r="G52" s="292"/>
      <c r="H52" s="41">
        <v>32</v>
      </c>
      <c r="I52" s="30">
        <f>H52*D52</f>
        <v>107.52</v>
      </c>
      <c r="J52" s="317"/>
      <c r="K52" s="317"/>
      <c r="L52" s="44"/>
      <c r="M52" s="40"/>
      <c r="N52" s="188">
        <v>1</v>
      </c>
      <c r="O52" s="64">
        <f>N52*I52</f>
        <v>107.52</v>
      </c>
      <c r="P52" s="184"/>
    </row>
    <row r="53" spans="1:16" ht="15">
      <c r="A53" s="14">
        <v>17</v>
      </c>
      <c r="B53" s="295" t="s">
        <v>102</v>
      </c>
      <c r="C53" s="295"/>
      <c r="D53" s="295">
        <v>6</v>
      </c>
      <c r="E53" s="295"/>
      <c r="F53" s="292" t="s">
        <v>11</v>
      </c>
      <c r="G53" s="292"/>
      <c r="H53" s="41">
        <v>32</v>
      </c>
      <c r="I53" s="30">
        <f>H53*D53</f>
        <v>192</v>
      </c>
      <c r="J53" s="317"/>
      <c r="K53" s="317"/>
      <c r="L53" s="44"/>
      <c r="M53" s="40"/>
      <c r="N53" s="188">
        <v>1</v>
      </c>
      <c r="O53" s="64">
        <f>N53*I53</f>
        <v>192</v>
      </c>
      <c r="P53" s="196"/>
    </row>
    <row r="54" spans="1:16" ht="15.75">
      <c r="A54" s="347" t="s">
        <v>119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42"/>
      <c r="M54" s="21"/>
      <c r="N54" s="61"/>
      <c r="O54" s="62"/>
      <c r="P54" s="180"/>
    </row>
    <row r="55" spans="1:16" ht="15">
      <c r="A55" s="18">
        <v>2</v>
      </c>
      <c r="B55" s="346" t="s">
        <v>241</v>
      </c>
      <c r="C55" s="346"/>
      <c r="D55" s="367">
        <v>12</v>
      </c>
      <c r="E55" s="368"/>
      <c r="F55" s="335" t="s">
        <v>60</v>
      </c>
      <c r="G55" s="335"/>
      <c r="H55" s="23">
        <v>23</v>
      </c>
      <c r="I55" s="22">
        <f aca="true" t="shared" si="4" ref="I55:I76">H55*D55</f>
        <v>276</v>
      </c>
      <c r="J55" s="355"/>
      <c r="K55" s="356"/>
      <c r="L55" s="33"/>
      <c r="M55" s="60"/>
      <c r="N55" s="64">
        <v>1</v>
      </c>
      <c r="O55" s="113">
        <f>I55</f>
        <v>276</v>
      </c>
      <c r="P55" s="184"/>
    </row>
    <row r="56" spans="1:20" s="50" customFormat="1" ht="15">
      <c r="A56" s="18">
        <v>2</v>
      </c>
      <c r="B56" s="346" t="s">
        <v>241</v>
      </c>
      <c r="C56" s="346"/>
      <c r="D56" s="367">
        <v>6</v>
      </c>
      <c r="E56" s="368"/>
      <c r="F56" s="335" t="s">
        <v>60</v>
      </c>
      <c r="G56" s="335"/>
      <c r="H56" s="23">
        <v>23</v>
      </c>
      <c r="I56" s="22">
        <f t="shared" si="4"/>
        <v>138</v>
      </c>
      <c r="J56" s="355"/>
      <c r="K56" s="356"/>
      <c r="L56" s="33"/>
      <c r="M56" s="60"/>
      <c r="N56" s="64">
        <v>2</v>
      </c>
      <c r="O56" s="113">
        <f>N56*I56</f>
        <v>276</v>
      </c>
      <c r="P56" s="219"/>
      <c r="T56"/>
    </row>
    <row r="57" spans="1:20" s="50" customFormat="1" ht="15">
      <c r="A57" s="14">
        <v>3</v>
      </c>
      <c r="B57" s="346" t="s">
        <v>120</v>
      </c>
      <c r="C57" s="346"/>
      <c r="D57" s="367">
        <v>2.54</v>
      </c>
      <c r="E57" s="368"/>
      <c r="F57" s="335" t="s">
        <v>60</v>
      </c>
      <c r="G57" s="335"/>
      <c r="H57" s="23">
        <v>23</v>
      </c>
      <c r="I57" s="22">
        <f t="shared" si="4"/>
        <v>58.42</v>
      </c>
      <c r="J57" s="355"/>
      <c r="K57" s="356"/>
      <c r="L57" s="33"/>
      <c r="M57" s="60"/>
      <c r="N57" s="64">
        <v>1</v>
      </c>
      <c r="O57" s="113">
        <f>N57*I57</f>
        <v>58.42</v>
      </c>
      <c r="P57" s="180"/>
      <c r="T57"/>
    </row>
    <row r="58" spans="1:20" s="50" customFormat="1" ht="15">
      <c r="A58" s="14"/>
      <c r="B58" s="364">
        <v>24</v>
      </c>
      <c r="C58" s="365"/>
      <c r="D58" s="303">
        <v>3</v>
      </c>
      <c r="E58" s="303"/>
      <c r="F58" s="418" t="s">
        <v>60</v>
      </c>
      <c r="G58" s="418"/>
      <c r="H58" s="161">
        <v>23</v>
      </c>
      <c r="I58" s="161">
        <f t="shared" si="4"/>
        <v>69</v>
      </c>
      <c r="J58" s="378"/>
      <c r="K58" s="379"/>
      <c r="L58" s="281"/>
      <c r="M58" s="163"/>
      <c r="N58" s="64">
        <v>1</v>
      </c>
      <c r="O58" s="113">
        <f>N58*I58</f>
        <v>69</v>
      </c>
      <c r="P58" s="184"/>
      <c r="T58"/>
    </row>
    <row r="59" spans="1:20" s="50" customFormat="1" ht="15">
      <c r="A59" s="14"/>
      <c r="B59" s="364">
        <v>24</v>
      </c>
      <c r="C59" s="365"/>
      <c r="D59" s="303">
        <v>6</v>
      </c>
      <c r="E59" s="303"/>
      <c r="F59" s="418" t="s">
        <v>60</v>
      </c>
      <c r="G59" s="418"/>
      <c r="H59" s="161">
        <v>24</v>
      </c>
      <c r="I59" s="161">
        <f t="shared" si="4"/>
        <v>144</v>
      </c>
      <c r="J59" s="378"/>
      <c r="K59" s="379"/>
      <c r="L59" s="281"/>
      <c r="M59" s="163"/>
      <c r="N59" s="64">
        <v>1</v>
      </c>
      <c r="O59" s="113">
        <f>N59*I59</f>
        <v>144</v>
      </c>
      <c r="P59" s="184"/>
      <c r="T59"/>
    </row>
    <row r="60" spans="1:20" s="50" customFormat="1" ht="15">
      <c r="A60" s="18">
        <v>6</v>
      </c>
      <c r="B60" s="327" t="s">
        <v>120</v>
      </c>
      <c r="C60" s="328"/>
      <c r="D60" s="302">
        <v>4</v>
      </c>
      <c r="E60" s="302"/>
      <c r="F60" s="335" t="s">
        <v>60</v>
      </c>
      <c r="G60" s="335"/>
      <c r="H60" s="23">
        <v>20.7</v>
      </c>
      <c r="I60" s="22">
        <f t="shared" si="4"/>
        <v>82.8</v>
      </c>
      <c r="J60" s="355"/>
      <c r="K60" s="356"/>
      <c r="L60" s="33"/>
      <c r="M60" s="60"/>
      <c r="N60" s="64">
        <v>1</v>
      </c>
      <c r="O60" s="113">
        <f>I60</f>
        <v>82.8</v>
      </c>
      <c r="P60" s="219"/>
      <c r="T60"/>
    </row>
    <row r="61" spans="1:20" s="50" customFormat="1" ht="15">
      <c r="A61" s="18">
        <v>6</v>
      </c>
      <c r="B61" s="327" t="s">
        <v>117</v>
      </c>
      <c r="C61" s="328"/>
      <c r="D61" s="302">
        <v>2</v>
      </c>
      <c r="E61" s="302"/>
      <c r="F61" s="335" t="s">
        <v>60</v>
      </c>
      <c r="G61" s="335"/>
      <c r="H61" s="23">
        <v>33</v>
      </c>
      <c r="I61" s="22">
        <f t="shared" si="4"/>
        <v>66</v>
      </c>
      <c r="J61" s="355"/>
      <c r="K61" s="356"/>
      <c r="L61" s="33"/>
      <c r="M61" s="60"/>
      <c r="N61" s="64">
        <v>1</v>
      </c>
      <c r="O61" s="113">
        <f>I61</f>
        <v>66</v>
      </c>
      <c r="P61" s="180"/>
      <c r="T61"/>
    </row>
    <row r="62" spans="1:20" s="50" customFormat="1" ht="15">
      <c r="A62" s="18">
        <v>7</v>
      </c>
      <c r="B62" s="327">
        <v>26</v>
      </c>
      <c r="C62" s="328"/>
      <c r="D62" s="302">
        <v>6</v>
      </c>
      <c r="E62" s="302"/>
      <c r="F62" s="335" t="s">
        <v>60</v>
      </c>
      <c r="G62" s="335"/>
      <c r="H62" s="23">
        <v>34</v>
      </c>
      <c r="I62" s="22">
        <f t="shared" si="4"/>
        <v>204</v>
      </c>
      <c r="J62" s="355"/>
      <c r="K62" s="356"/>
      <c r="L62" s="33"/>
      <c r="M62" s="60"/>
      <c r="N62" s="64">
        <v>1</v>
      </c>
      <c r="O62" s="113">
        <f>I62</f>
        <v>204</v>
      </c>
      <c r="P62" s="180"/>
      <c r="T62"/>
    </row>
    <row r="63" spans="1:20" s="50" customFormat="1" ht="15">
      <c r="A63" s="14">
        <v>14</v>
      </c>
      <c r="B63" s="327" t="s">
        <v>111</v>
      </c>
      <c r="C63" s="328"/>
      <c r="D63" s="302">
        <v>8.86</v>
      </c>
      <c r="E63" s="302"/>
      <c r="F63" s="335" t="s">
        <v>60</v>
      </c>
      <c r="G63" s="335"/>
      <c r="H63" s="23">
        <v>37</v>
      </c>
      <c r="I63" s="22">
        <f t="shared" si="4"/>
        <v>327.82</v>
      </c>
      <c r="J63" s="355"/>
      <c r="K63" s="356"/>
      <c r="L63" s="33"/>
      <c r="M63" s="60"/>
      <c r="N63" s="64">
        <v>1</v>
      </c>
      <c r="O63" s="113">
        <f>I63</f>
        <v>327.82</v>
      </c>
      <c r="P63" s="180"/>
      <c r="T63"/>
    </row>
    <row r="64" spans="1:20" s="50" customFormat="1" ht="15">
      <c r="A64" s="14">
        <v>14</v>
      </c>
      <c r="B64" s="327" t="s">
        <v>111</v>
      </c>
      <c r="C64" s="328"/>
      <c r="D64" s="302">
        <v>1.6</v>
      </c>
      <c r="E64" s="302"/>
      <c r="F64" s="335" t="s">
        <v>60</v>
      </c>
      <c r="G64" s="335"/>
      <c r="H64" s="23">
        <v>37</v>
      </c>
      <c r="I64" s="22">
        <f t="shared" si="4"/>
        <v>59.2</v>
      </c>
      <c r="J64" s="355"/>
      <c r="K64" s="356"/>
      <c r="L64" s="33"/>
      <c r="M64" s="60"/>
      <c r="N64" s="64">
        <v>1</v>
      </c>
      <c r="O64" s="113">
        <f>I64</f>
        <v>59.2</v>
      </c>
      <c r="P64" s="180"/>
      <c r="T64"/>
    </row>
    <row r="65" spans="1:20" s="50" customFormat="1" ht="15">
      <c r="A65" s="14">
        <v>15</v>
      </c>
      <c r="B65" s="327" t="s">
        <v>110</v>
      </c>
      <c r="C65" s="328"/>
      <c r="D65" s="302">
        <v>4</v>
      </c>
      <c r="E65" s="302"/>
      <c r="F65" s="335" t="s">
        <v>60</v>
      </c>
      <c r="G65" s="335"/>
      <c r="H65" s="23">
        <v>37</v>
      </c>
      <c r="I65" s="22">
        <f t="shared" si="4"/>
        <v>148</v>
      </c>
      <c r="J65" s="355"/>
      <c r="K65" s="356"/>
      <c r="L65" s="33"/>
      <c r="M65" s="60"/>
      <c r="N65" s="64">
        <v>1</v>
      </c>
      <c r="O65" s="113">
        <f>N65*I65</f>
        <v>148</v>
      </c>
      <c r="P65" s="184"/>
      <c r="T65"/>
    </row>
    <row r="66" spans="1:20" s="50" customFormat="1" ht="15">
      <c r="A66" s="14">
        <v>15</v>
      </c>
      <c r="B66" s="327" t="s">
        <v>114</v>
      </c>
      <c r="C66" s="328"/>
      <c r="D66" s="302">
        <v>1</v>
      </c>
      <c r="E66" s="302"/>
      <c r="F66" s="335" t="s">
        <v>60</v>
      </c>
      <c r="G66" s="335"/>
      <c r="H66" s="23">
        <v>39</v>
      </c>
      <c r="I66" s="22">
        <f t="shared" si="4"/>
        <v>39</v>
      </c>
      <c r="J66" s="355"/>
      <c r="K66" s="356"/>
      <c r="L66" s="33"/>
      <c r="M66" s="60"/>
      <c r="N66" s="64">
        <v>20</v>
      </c>
      <c r="O66" s="113">
        <f>N66*I66</f>
        <v>780</v>
      </c>
      <c r="P66" s="180"/>
      <c r="T66"/>
    </row>
    <row r="67" spans="1:20" s="50" customFormat="1" ht="15">
      <c r="A67" s="14">
        <v>21</v>
      </c>
      <c r="B67" s="327" t="s">
        <v>301</v>
      </c>
      <c r="C67" s="328"/>
      <c r="D67" s="362">
        <v>12</v>
      </c>
      <c r="E67" s="363"/>
      <c r="F67" s="335" t="s">
        <v>60</v>
      </c>
      <c r="G67" s="335"/>
      <c r="H67" s="23">
        <v>30.6</v>
      </c>
      <c r="I67" s="22">
        <f t="shared" si="4"/>
        <v>367.20000000000005</v>
      </c>
      <c r="J67" s="355"/>
      <c r="K67" s="356"/>
      <c r="L67" s="33"/>
      <c r="M67" s="60"/>
      <c r="N67" s="64">
        <v>1</v>
      </c>
      <c r="O67" s="113">
        <f>N67*I67</f>
        <v>367.20000000000005</v>
      </c>
      <c r="P67" s="220"/>
      <c r="T67"/>
    </row>
    <row r="68" spans="1:20" s="50" customFormat="1" ht="15">
      <c r="A68" s="14">
        <v>21</v>
      </c>
      <c r="B68" s="327" t="s">
        <v>115</v>
      </c>
      <c r="C68" s="328"/>
      <c r="D68" s="362">
        <v>1</v>
      </c>
      <c r="E68" s="363"/>
      <c r="F68" s="335" t="s">
        <v>60</v>
      </c>
      <c r="G68" s="335"/>
      <c r="H68" s="23">
        <v>44.3</v>
      </c>
      <c r="I68" s="22">
        <f t="shared" si="4"/>
        <v>44.3</v>
      </c>
      <c r="J68" s="355"/>
      <c r="K68" s="356"/>
      <c r="L68" s="33"/>
      <c r="M68" s="60"/>
      <c r="N68" s="64">
        <v>1</v>
      </c>
      <c r="O68" s="113">
        <f>N68*I68</f>
        <v>44.3</v>
      </c>
      <c r="P68" s="180"/>
      <c r="T68"/>
    </row>
    <row r="69" spans="1:19" s="19" customFormat="1" ht="15">
      <c r="A69" s="18">
        <v>34</v>
      </c>
      <c r="B69" s="346" t="s">
        <v>224</v>
      </c>
      <c r="C69" s="454"/>
      <c r="D69" s="303">
        <v>2.87</v>
      </c>
      <c r="E69" s="303"/>
      <c r="F69" s="335" t="s">
        <v>60</v>
      </c>
      <c r="G69" s="335"/>
      <c r="H69" s="23">
        <v>79.7</v>
      </c>
      <c r="I69" s="22">
        <f t="shared" si="4"/>
        <v>228.739</v>
      </c>
      <c r="J69" s="355"/>
      <c r="K69" s="356"/>
      <c r="L69" s="33"/>
      <c r="M69" s="60"/>
      <c r="N69" s="64">
        <v>1</v>
      </c>
      <c r="O69" s="113">
        <f>N69*I69</f>
        <v>228.739</v>
      </c>
      <c r="P69" s="184"/>
      <c r="Q69" s="55"/>
      <c r="R69" s="55"/>
      <c r="S69" s="55"/>
    </row>
    <row r="70" spans="1:19" s="19" customFormat="1" ht="15">
      <c r="A70" s="14">
        <v>36</v>
      </c>
      <c r="B70" s="327" t="s">
        <v>118</v>
      </c>
      <c r="C70" s="328"/>
      <c r="D70" s="362">
        <v>2.13</v>
      </c>
      <c r="E70" s="363"/>
      <c r="F70" s="335" t="s">
        <v>60</v>
      </c>
      <c r="G70" s="335"/>
      <c r="H70" s="23">
        <v>50</v>
      </c>
      <c r="I70" s="22">
        <f t="shared" si="4"/>
        <v>106.5</v>
      </c>
      <c r="J70" s="355"/>
      <c r="K70" s="356"/>
      <c r="L70" s="33"/>
      <c r="M70" s="60"/>
      <c r="N70" s="64">
        <v>3</v>
      </c>
      <c r="O70" s="113">
        <v>1.152</v>
      </c>
      <c r="P70" s="180"/>
      <c r="Q70" s="55"/>
      <c r="R70" s="55"/>
      <c r="S70" s="55"/>
    </row>
    <row r="71" spans="1:19" s="20" customFormat="1" ht="15">
      <c r="A71" s="14">
        <v>45</v>
      </c>
      <c r="B71" s="327" t="s">
        <v>240</v>
      </c>
      <c r="C71" s="328"/>
      <c r="D71" s="302">
        <v>6</v>
      </c>
      <c r="E71" s="302"/>
      <c r="F71" s="335" t="s">
        <v>60</v>
      </c>
      <c r="G71" s="335"/>
      <c r="H71" s="23">
        <v>51</v>
      </c>
      <c r="I71" s="22">
        <f t="shared" si="4"/>
        <v>306</v>
      </c>
      <c r="J71" s="355"/>
      <c r="K71" s="356"/>
      <c r="L71" s="33"/>
      <c r="M71" s="60"/>
      <c r="N71" s="64">
        <v>8</v>
      </c>
      <c r="O71" s="113">
        <v>1.836</v>
      </c>
      <c r="P71" s="180"/>
      <c r="Q71" s="56"/>
      <c r="R71" s="56"/>
      <c r="S71" s="56"/>
    </row>
    <row r="72" spans="1:19" s="20" customFormat="1" ht="15">
      <c r="A72" s="14">
        <v>8</v>
      </c>
      <c r="B72" s="327" t="s">
        <v>262</v>
      </c>
      <c r="C72" s="328"/>
      <c r="D72" s="362">
        <v>2.6</v>
      </c>
      <c r="E72" s="363"/>
      <c r="F72" s="335" t="s">
        <v>60</v>
      </c>
      <c r="G72" s="335"/>
      <c r="H72" s="23">
        <v>51</v>
      </c>
      <c r="I72" s="22">
        <f t="shared" si="4"/>
        <v>132.6</v>
      </c>
      <c r="J72" s="355"/>
      <c r="K72" s="356"/>
      <c r="L72" s="33"/>
      <c r="M72" s="60"/>
      <c r="N72" s="64">
        <v>2</v>
      </c>
      <c r="O72" s="113">
        <f>N72*I72</f>
        <v>265.2</v>
      </c>
      <c r="P72" s="196"/>
      <c r="Q72" s="56"/>
      <c r="R72" s="56"/>
      <c r="S72" s="56"/>
    </row>
    <row r="73" spans="1:19" s="20" customFormat="1" ht="15">
      <c r="A73" s="18">
        <v>9</v>
      </c>
      <c r="B73" s="327" t="s">
        <v>262</v>
      </c>
      <c r="C73" s="328"/>
      <c r="D73" s="302">
        <v>4.5</v>
      </c>
      <c r="E73" s="302"/>
      <c r="F73" s="335" t="s">
        <v>60</v>
      </c>
      <c r="G73" s="335"/>
      <c r="H73" s="23">
        <v>51</v>
      </c>
      <c r="I73" s="22">
        <f t="shared" si="4"/>
        <v>229.5</v>
      </c>
      <c r="J73" s="355"/>
      <c r="K73" s="356"/>
      <c r="L73" s="33"/>
      <c r="M73" s="60"/>
      <c r="N73" s="64">
        <v>4</v>
      </c>
      <c r="O73" s="113">
        <f>N73*I73</f>
        <v>918</v>
      </c>
      <c r="P73" s="196"/>
      <c r="Q73" s="56"/>
      <c r="R73" s="56"/>
      <c r="S73" s="56"/>
    </row>
    <row r="74" spans="1:19" s="20" customFormat="1" ht="15">
      <c r="A74" s="14">
        <v>47</v>
      </c>
      <c r="B74" s="327" t="s">
        <v>71</v>
      </c>
      <c r="C74" s="328"/>
      <c r="D74" s="362">
        <v>1.59</v>
      </c>
      <c r="E74" s="363"/>
      <c r="F74" s="335" t="s">
        <v>60</v>
      </c>
      <c r="G74" s="335"/>
      <c r="H74" s="23">
        <v>57.9</v>
      </c>
      <c r="I74" s="22">
        <f t="shared" si="4"/>
        <v>92.061</v>
      </c>
      <c r="J74" s="355"/>
      <c r="K74" s="356"/>
      <c r="L74" s="33"/>
      <c r="M74" s="60"/>
      <c r="N74" s="64">
        <v>1</v>
      </c>
      <c r="O74" s="113">
        <v>0.65</v>
      </c>
      <c r="P74" s="180"/>
      <c r="Q74" s="56"/>
      <c r="R74" s="56"/>
      <c r="S74" s="56"/>
    </row>
    <row r="75" spans="1:19" s="20" customFormat="1" ht="15">
      <c r="A75" s="18">
        <v>48</v>
      </c>
      <c r="B75" s="327">
        <v>50</v>
      </c>
      <c r="C75" s="328"/>
      <c r="D75" s="302">
        <v>1.5</v>
      </c>
      <c r="E75" s="302"/>
      <c r="F75" s="335" t="s">
        <v>60</v>
      </c>
      <c r="G75" s="335"/>
      <c r="H75" s="23">
        <v>86</v>
      </c>
      <c r="I75" s="22">
        <f t="shared" si="4"/>
        <v>129</v>
      </c>
      <c r="J75" s="355"/>
      <c r="K75" s="356"/>
      <c r="L75" s="33"/>
      <c r="M75" s="60"/>
      <c r="N75" s="64">
        <v>1</v>
      </c>
      <c r="O75" s="113">
        <f>N75*I75</f>
        <v>129</v>
      </c>
      <c r="P75" s="196"/>
      <c r="Q75" s="56"/>
      <c r="R75" s="56"/>
      <c r="S75" s="56"/>
    </row>
    <row r="76" spans="1:19" s="20" customFormat="1" ht="15">
      <c r="A76" s="18">
        <v>48</v>
      </c>
      <c r="B76" s="328" t="s">
        <v>295</v>
      </c>
      <c r="C76" s="360"/>
      <c r="D76" s="474">
        <v>4</v>
      </c>
      <c r="E76" s="475"/>
      <c r="F76" s="427" t="s">
        <v>60</v>
      </c>
      <c r="G76" s="486"/>
      <c r="H76" s="23">
        <v>66.2</v>
      </c>
      <c r="I76" s="22">
        <f t="shared" si="4"/>
        <v>264.8</v>
      </c>
      <c r="J76" s="355"/>
      <c r="K76" s="477"/>
      <c r="L76" s="33"/>
      <c r="M76" s="60"/>
      <c r="N76" s="64">
        <v>1</v>
      </c>
      <c r="O76" s="113">
        <f>N76*I76</f>
        <v>264.8</v>
      </c>
      <c r="P76" s="226"/>
      <c r="Q76" s="56"/>
      <c r="R76" s="56"/>
      <c r="S76" s="56"/>
    </row>
    <row r="77" spans="1:19" s="20" customFormat="1" ht="15.75">
      <c r="A77" s="347" t="s">
        <v>33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46"/>
      <c r="M77" s="48"/>
      <c r="N77" s="61"/>
      <c r="O77" s="61"/>
      <c r="P77" s="180"/>
      <c r="Q77" s="56"/>
      <c r="R77" s="56"/>
      <c r="S77" s="56"/>
    </row>
    <row r="78" spans="1:19" s="20" customFormat="1" ht="15">
      <c r="A78" s="68">
        <v>1</v>
      </c>
      <c r="B78" s="416">
        <v>6</v>
      </c>
      <c r="C78" s="371"/>
      <c r="D78" s="298">
        <v>6</v>
      </c>
      <c r="E78" s="299"/>
      <c r="F78" s="328" t="s">
        <v>169</v>
      </c>
      <c r="G78" s="336"/>
      <c r="H78" s="23">
        <v>0.222</v>
      </c>
      <c r="I78" s="23">
        <f aca="true" t="shared" si="5" ref="I78:I94">H78*D78</f>
        <v>1.332</v>
      </c>
      <c r="J78" s="298"/>
      <c r="K78" s="299"/>
      <c r="L78" s="34"/>
      <c r="M78" s="58"/>
      <c r="N78" s="64">
        <f>O78/I78</f>
        <v>739.4894894894894</v>
      </c>
      <c r="O78" s="113">
        <v>985</v>
      </c>
      <c r="P78" s="226"/>
      <c r="Q78" s="56"/>
      <c r="R78" s="56"/>
      <c r="S78" s="56"/>
    </row>
    <row r="79" spans="1:19" s="20" customFormat="1" ht="15">
      <c r="A79" s="68">
        <v>2</v>
      </c>
      <c r="B79" s="416">
        <v>8</v>
      </c>
      <c r="C79" s="371"/>
      <c r="D79" s="298">
        <v>6</v>
      </c>
      <c r="E79" s="299"/>
      <c r="F79" s="328" t="s">
        <v>169</v>
      </c>
      <c r="G79" s="336"/>
      <c r="H79" s="23">
        <v>0.395</v>
      </c>
      <c r="I79" s="23">
        <f t="shared" si="5"/>
        <v>2.37</v>
      </c>
      <c r="J79" s="298"/>
      <c r="K79" s="299"/>
      <c r="L79" s="34"/>
      <c r="M79" s="58"/>
      <c r="N79" s="64"/>
      <c r="O79" s="113"/>
      <c r="P79" s="180"/>
      <c r="Q79" s="56"/>
      <c r="R79" s="56"/>
      <c r="S79" s="56"/>
    </row>
    <row r="80" spans="1:19" s="20" customFormat="1" ht="15">
      <c r="A80" s="68">
        <v>2</v>
      </c>
      <c r="B80" s="417" t="s">
        <v>299</v>
      </c>
      <c r="C80" s="371"/>
      <c r="D80" s="298">
        <v>6</v>
      </c>
      <c r="E80" s="299"/>
      <c r="F80" s="328" t="s">
        <v>169</v>
      </c>
      <c r="G80" s="336"/>
      <c r="H80" s="23">
        <v>0.395</v>
      </c>
      <c r="I80" s="23">
        <f>H80*D80</f>
        <v>2.37</v>
      </c>
      <c r="J80" s="298"/>
      <c r="K80" s="299"/>
      <c r="L80" s="34"/>
      <c r="M80" s="58"/>
      <c r="N80" s="64"/>
      <c r="O80" s="113">
        <v>575</v>
      </c>
      <c r="P80" s="226"/>
      <c r="Q80" s="56"/>
      <c r="R80" s="56"/>
      <c r="S80" s="56"/>
    </row>
    <row r="81" spans="1:19" s="20" customFormat="1" ht="15">
      <c r="A81" s="68">
        <v>3</v>
      </c>
      <c r="B81" s="416">
        <v>10</v>
      </c>
      <c r="C81" s="371"/>
      <c r="D81" s="298">
        <v>11.7</v>
      </c>
      <c r="E81" s="299"/>
      <c r="F81" s="328" t="s">
        <v>243</v>
      </c>
      <c r="G81" s="336"/>
      <c r="H81" s="23">
        <v>0.617</v>
      </c>
      <c r="I81" s="23">
        <f t="shared" si="5"/>
        <v>7.2189</v>
      </c>
      <c r="J81" s="298"/>
      <c r="K81" s="299"/>
      <c r="L81" s="34"/>
      <c r="M81" s="58"/>
      <c r="N81" s="64"/>
      <c r="O81" s="113">
        <f>N81*I82</f>
        <v>0</v>
      </c>
      <c r="P81" s="184"/>
      <c r="Q81" s="56"/>
      <c r="R81" s="56"/>
      <c r="S81" s="56"/>
    </row>
    <row r="82" spans="1:19" s="20" customFormat="1" ht="15">
      <c r="A82" s="68">
        <v>4</v>
      </c>
      <c r="B82" s="473">
        <v>12</v>
      </c>
      <c r="C82" s="412"/>
      <c r="D82" s="298">
        <v>11.7</v>
      </c>
      <c r="E82" s="299"/>
      <c r="F82" s="328" t="s">
        <v>169</v>
      </c>
      <c r="G82" s="336"/>
      <c r="H82" s="22">
        <v>0.898</v>
      </c>
      <c r="I82" s="23">
        <f t="shared" si="5"/>
        <v>10.506599999999999</v>
      </c>
      <c r="J82" s="298"/>
      <c r="K82" s="299"/>
      <c r="L82" s="35"/>
      <c r="M82" s="58"/>
      <c r="N82" s="113"/>
      <c r="O82" s="113">
        <f aca="true" t="shared" si="6" ref="O82:O96">N82*I82</f>
        <v>0</v>
      </c>
      <c r="P82" s="184"/>
      <c r="Q82" s="56"/>
      <c r="R82" s="56"/>
      <c r="S82" s="56"/>
    </row>
    <row r="83" spans="1:19" s="20" customFormat="1" ht="15">
      <c r="A83" s="68">
        <v>5</v>
      </c>
      <c r="B83" s="413">
        <v>16</v>
      </c>
      <c r="C83" s="413"/>
      <c r="D83" s="317">
        <v>6</v>
      </c>
      <c r="E83" s="317"/>
      <c r="F83" s="328" t="s">
        <v>169</v>
      </c>
      <c r="G83" s="336"/>
      <c r="H83" s="22">
        <v>1.58</v>
      </c>
      <c r="I83" s="32">
        <f t="shared" si="5"/>
        <v>9.48</v>
      </c>
      <c r="J83" s="298"/>
      <c r="K83" s="299"/>
      <c r="L83" s="37"/>
      <c r="M83" s="58"/>
      <c r="N83" s="64"/>
      <c r="O83" s="113"/>
      <c r="P83" s="184"/>
      <c r="Q83" s="56"/>
      <c r="R83" s="56"/>
      <c r="S83" s="56"/>
    </row>
    <row r="84" spans="1:19" s="20" customFormat="1" ht="15">
      <c r="A84" s="68">
        <v>6</v>
      </c>
      <c r="B84" s="413">
        <v>18</v>
      </c>
      <c r="C84" s="413"/>
      <c r="D84" s="317">
        <v>2</v>
      </c>
      <c r="E84" s="317"/>
      <c r="F84" s="328" t="s">
        <v>169</v>
      </c>
      <c r="G84" s="336"/>
      <c r="H84" s="22">
        <v>2</v>
      </c>
      <c r="I84" s="32">
        <f t="shared" si="5"/>
        <v>4</v>
      </c>
      <c r="J84" s="298"/>
      <c r="K84" s="299"/>
      <c r="L84" s="37"/>
      <c r="M84" s="58"/>
      <c r="N84" s="64">
        <v>10</v>
      </c>
      <c r="O84" s="113">
        <f>N84*I84</f>
        <v>40</v>
      </c>
      <c r="P84" s="184"/>
      <c r="Q84" s="56"/>
      <c r="R84" s="56"/>
      <c r="S84" s="56"/>
    </row>
    <row r="85" spans="1:20" s="20" customFormat="1" ht="15">
      <c r="A85" s="68">
        <v>6</v>
      </c>
      <c r="B85" s="413">
        <v>18</v>
      </c>
      <c r="C85" s="413"/>
      <c r="D85" s="317">
        <v>6</v>
      </c>
      <c r="E85" s="317"/>
      <c r="F85" s="328" t="s">
        <v>169</v>
      </c>
      <c r="G85" s="336"/>
      <c r="H85" s="22">
        <v>2</v>
      </c>
      <c r="I85" s="32">
        <f>H85*D85</f>
        <v>12</v>
      </c>
      <c r="J85" s="298"/>
      <c r="K85" s="299"/>
      <c r="L85" s="37"/>
      <c r="M85" s="58"/>
      <c r="N85" s="64">
        <v>28</v>
      </c>
      <c r="O85" s="113">
        <f>N85*I85</f>
        <v>336</v>
      </c>
      <c r="P85" s="219"/>
      <c r="Q85" s="56"/>
      <c r="R85" s="56"/>
      <c r="S85" s="56"/>
      <c r="T85" s="20" t="s">
        <v>216</v>
      </c>
    </row>
    <row r="86" spans="1:19" s="20" customFormat="1" ht="15">
      <c r="A86" s="68">
        <v>7</v>
      </c>
      <c r="B86" s="413">
        <v>20</v>
      </c>
      <c r="C86" s="413"/>
      <c r="D86" s="317">
        <v>11.7</v>
      </c>
      <c r="E86" s="317"/>
      <c r="F86" s="328" t="s">
        <v>169</v>
      </c>
      <c r="G86" s="336"/>
      <c r="H86" s="22">
        <v>2.47</v>
      </c>
      <c r="I86" s="32">
        <f t="shared" si="5"/>
        <v>28.899</v>
      </c>
      <c r="J86" s="298"/>
      <c r="K86" s="299"/>
      <c r="L86" s="37"/>
      <c r="M86" s="58"/>
      <c r="N86" s="64">
        <v>11</v>
      </c>
      <c r="O86" s="189">
        <f t="shared" si="6"/>
        <v>317.889</v>
      </c>
      <c r="P86" s="184"/>
      <c r="Q86" s="56"/>
      <c r="R86" s="56"/>
      <c r="S86" s="56"/>
    </row>
    <row r="87" spans="1:19" s="20" customFormat="1" ht="15">
      <c r="A87" s="68">
        <v>8</v>
      </c>
      <c r="B87" s="413">
        <v>20</v>
      </c>
      <c r="C87" s="413"/>
      <c r="D87" s="414">
        <v>4.5</v>
      </c>
      <c r="E87" s="414"/>
      <c r="F87" s="328" t="s">
        <v>169</v>
      </c>
      <c r="G87" s="336"/>
      <c r="H87" s="22">
        <v>2.47</v>
      </c>
      <c r="I87" s="32">
        <f t="shared" si="5"/>
        <v>11.115</v>
      </c>
      <c r="J87" s="298"/>
      <c r="K87" s="299"/>
      <c r="L87" s="37"/>
      <c r="M87" s="58"/>
      <c r="N87" s="64">
        <v>11</v>
      </c>
      <c r="O87" s="189">
        <f t="shared" si="6"/>
        <v>122.265</v>
      </c>
      <c r="P87" s="184"/>
      <c r="Q87" s="56"/>
      <c r="R87" s="56"/>
      <c r="S87" s="56"/>
    </row>
    <row r="88" spans="1:19" s="20" customFormat="1" ht="15">
      <c r="A88" s="68">
        <v>8</v>
      </c>
      <c r="B88" s="413">
        <v>20</v>
      </c>
      <c r="C88" s="413"/>
      <c r="D88" s="414">
        <v>11.7</v>
      </c>
      <c r="E88" s="414"/>
      <c r="F88" s="328" t="s">
        <v>169</v>
      </c>
      <c r="G88" s="336"/>
      <c r="H88" s="22">
        <v>2.47</v>
      </c>
      <c r="I88" s="32">
        <f>H88*D88</f>
        <v>28.899</v>
      </c>
      <c r="J88" s="298"/>
      <c r="K88" s="299"/>
      <c r="L88" s="37"/>
      <c r="M88" s="58"/>
      <c r="N88" s="64">
        <v>5</v>
      </c>
      <c r="O88" s="189">
        <f t="shared" si="6"/>
        <v>144.495</v>
      </c>
      <c r="P88" s="219"/>
      <c r="Q88" s="56"/>
      <c r="R88" s="56"/>
      <c r="S88" s="56"/>
    </row>
    <row r="89" spans="1:19" s="20" customFormat="1" ht="15">
      <c r="A89" s="68">
        <v>8</v>
      </c>
      <c r="B89" s="413">
        <v>24</v>
      </c>
      <c r="C89" s="413"/>
      <c r="D89" s="414">
        <v>2.8</v>
      </c>
      <c r="E89" s="414"/>
      <c r="F89" s="328" t="s">
        <v>169</v>
      </c>
      <c r="G89" s="336"/>
      <c r="H89" s="22">
        <v>24</v>
      </c>
      <c r="I89" s="32">
        <f>H89*D89</f>
        <v>67.19999999999999</v>
      </c>
      <c r="J89" s="298"/>
      <c r="K89" s="299"/>
      <c r="L89" s="37"/>
      <c r="M89" s="58"/>
      <c r="N89" s="64">
        <v>1</v>
      </c>
      <c r="O89" s="189">
        <f t="shared" si="6"/>
        <v>67.19999999999999</v>
      </c>
      <c r="P89" s="219"/>
      <c r="Q89" s="56"/>
      <c r="R89" s="56"/>
      <c r="S89" s="56"/>
    </row>
    <row r="90" spans="1:19" s="20" customFormat="1" ht="15">
      <c r="A90" s="68">
        <v>8</v>
      </c>
      <c r="B90" s="413">
        <v>25</v>
      </c>
      <c r="C90" s="413"/>
      <c r="D90" s="414">
        <v>2</v>
      </c>
      <c r="E90" s="414"/>
      <c r="F90" s="328" t="s">
        <v>169</v>
      </c>
      <c r="G90" s="336"/>
      <c r="H90" s="22">
        <v>24</v>
      </c>
      <c r="I90" s="32">
        <f>H90*D90</f>
        <v>48</v>
      </c>
      <c r="J90" s="298"/>
      <c r="K90" s="299"/>
      <c r="L90" s="37"/>
      <c r="M90" s="58"/>
      <c r="N90" s="64">
        <v>32</v>
      </c>
      <c r="O90" s="189">
        <f>N90*I90</f>
        <v>1536</v>
      </c>
      <c r="P90" s="219"/>
      <c r="Q90" s="56"/>
      <c r="R90" s="56"/>
      <c r="S90" s="56"/>
    </row>
    <row r="91" spans="1:19" s="20" customFormat="1" ht="15">
      <c r="A91" s="68">
        <v>8</v>
      </c>
      <c r="B91" s="413">
        <v>27</v>
      </c>
      <c r="C91" s="413"/>
      <c r="D91" s="414">
        <v>6</v>
      </c>
      <c r="E91" s="414"/>
      <c r="F91" s="328" t="s">
        <v>169</v>
      </c>
      <c r="G91" s="336"/>
      <c r="H91" s="22">
        <v>27.7</v>
      </c>
      <c r="I91" s="32">
        <f>H91*D91</f>
        <v>166.2</v>
      </c>
      <c r="J91" s="298"/>
      <c r="K91" s="299"/>
      <c r="L91" s="37"/>
      <c r="M91" s="58"/>
      <c r="N91" s="64">
        <v>1</v>
      </c>
      <c r="O91" s="189">
        <f t="shared" si="6"/>
        <v>166.2</v>
      </c>
      <c r="P91" s="219"/>
      <c r="Q91" s="56"/>
      <c r="R91" s="56"/>
      <c r="S91" s="56"/>
    </row>
    <row r="92" spans="1:19" s="20" customFormat="1" ht="15">
      <c r="A92" s="68">
        <v>8</v>
      </c>
      <c r="B92" s="413">
        <v>27</v>
      </c>
      <c r="C92" s="413"/>
      <c r="D92" s="414">
        <v>2.5</v>
      </c>
      <c r="E92" s="414"/>
      <c r="F92" s="328" t="s">
        <v>169</v>
      </c>
      <c r="G92" s="336"/>
      <c r="H92" s="22">
        <v>28.7</v>
      </c>
      <c r="I92" s="32">
        <f>H92*D92</f>
        <v>71.75</v>
      </c>
      <c r="J92" s="298"/>
      <c r="K92" s="299"/>
      <c r="L92" s="37"/>
      <c r="M92" s="58"/>
      <c r="N92" s="64">
        <v>1</v>
      </c>
      <c r="O92" s="189">
        <f t="shared" si="6"/>
        <v>71.75</v>
      </c>
      <c r="P92" s="219"/>
      <c r="Q92" s="56"/>
      <c r="R92" s="56"/>
      <c r="S92" s="56"/>
    </row>
    <row r="93" spans="1:16" ht="15">
      <c r="A93" s="68">
        <v>9</v>
      </c>
      <c r="B93" s="413">
        <v>32</v>
      </c>
      <c r="C93" s="413"/>
      <c r="D93" s="317">
        <v>11.7</v>
      </c>
      <c r="E93" s="317"/>
      <c r="F93" s="328" t="s">
        <v>169</v>
      </c>
      <c r="G93" s="336"/>
      <c r="H93" s="22">
        <v>6.31</v>
      </c>
      <c r="I93" s="32">
        <f t="shared" si="5"/>
        <v>73.82699999999998</v>
      </c>
      <c r="J93" s="298"/>
      <c r="K93" s="299"/>
      <c r="L93" s="37"/>
      <c r="M93" s="58"/>
      <c r="N93" s="64">
        <v>15</v>
      </c>
      <c r="O93" s="189">
        <f t="shared" si="6"/>
        <v>1107.4049999999997</v>
      </c>
      <c r="P93" s="219"/>
    </row>
    <row r="94" spans="1:15" ht="15">
      <c r="A94" s="68">
        <v>10</v>
      </c>
      <c r="B94" s="415">
        <v>32</v>
      </c>
      <c r="C94" s="415"/>
      <c r="D94" s="318">
        <v>3</v>
      </c>
      <c r="E94" s="318"/>
      <c r="F94" s="298" t="s">
        <v>169</v>
      </c>
      <c r="G94" s="299"/>
      <c r="H94" s="47">
        <v>6.31</v>
      </c>
      <c r="I94" s="45">
        <f t="shared" si="5"/>
        <v>18.93</v>
      </c>
      <c r="J94" s="298"/>
      <c r="K94" s="299"/>
      <c r="L94" s="37"/>
      <c r="M94" s="58"/>
      <c r="N94" s="64">
        <v>10</v>
      </c>
      <c r="O94" s="189">
        <f t="shared" si="6"/>
        <v>189.3</v>
      </c>
    </row>
    <row r="95" spans="1:16" ht="15">
      <c r="A95" s="68">
        <v>10</v>
      </c>
      <c r="B95" s="415">
        <v>32</v>
      </c>
      <c r="C95" s="415"/>
      <c r="D95" s="318">
        <v>11.7</v>
      </c>
      <c r="E95" s="318"/>
      <c r="F95" s="298" t="s">
        <v>169</v>
      </c>
      <c r="G95" s="299"/>
      <c r="H95" s="47">
        <v>6.31</v>
      </c>
      <c r="I95" s="45">
        <f>H95*D95</f>
        <v>73.82699999999998</v>
      </c>
      <c r="J95" s="298"/>
      <c r="K95" s="299"/>
      <c r="L95" s="37"/>
      <c r="M95" s="58"/>
      <c r="N95" s="64">
        <v>14</v>
      </c>
      <c r="O95" s="189">
        <f t="shared" si="6"/>
        <v>1033.5779999999997</v>
      </c>
      <c r="P95" s="219"/>
    </row>
    <row r="96" spans="1:16" ht="15">
      <c r="A96" s="68">
        <v>10</v>
      </c>
      <c r="B96" s="415">
        <v>40</v>
      </c>
      <c r="C96" s="415"/>
      <c r="D96" s="318">
        <v>11.7</v>
      </c>
      <c r="E96" s="318"/>
      <c r="F96" s="298" t="s">
        <v>169</v>
      </c>
      <c r="G96" s="299"/>
      <c r="H96" s="47">
        <v>9.87</v>
      </c>
      <c r="I96" s="45">
        <f>H96*D96</f>
        <v>115.47899999999998</v>
      </c>
      <c r="J96" s="298"/>
      <c r="K96" s="299"/>
      <c r="L96" s="37"/>
      <c r="M96" s="58"/>
      <c r="N96" s="64">
        <v>10</v>
      </c>
      <c r="O96" s="189">
        <f t="shared" si="6"/>
        <v>1154.79</v>
      </c>
      <c r="P96" s="219"/>
    </row>
    <row r="97" spans="1:16" ht="16.5" thickBot="1">
      <c r="A97" s="351" t="s">
        <v>127</v>
      </c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208"/>
      <c r="M97" s="208"/>
      <c r="N97" s="208"/>
      <c r="O97" s="208"/>
      <c r="P97" s="220"/>
    </row>
    <row r="98" spans="1:16" ht="15">
      <c r="A98" s="209">
        <v>1</v>
      </c>
      <c r="B98" s="459">
        <v>6.5</v>
      </c>
      <c r="C98" s="459"/>
      <c r="D98" s="357" t="s">
        <v>35</v>
      </c>
      <c r="E98" s="358"/>
      <c r="F98" s="478" t="s">
        <v>36</v>
      </c>
      <c r="G98" s="479"/>
      <c r="H98" s="210">
        <v>0.27</v>
      </c>
      <c r="I98" s="210">
        <v>1500</v>
      </c>
      <c r="J98" s="357"/>
      <c r="K98" s="358"/>
      <c r="L98" s="211"/>
      <c r="M98" s="212"/>
      <c r="N98" s="213"/>
      <c r="O98" s="214">
        <v>0.4</v>
      </c>
      <c r="P98" s="180"/>
    </row>
    <row r="99" spans="1:16" ht="15">
      <c r="A99" s="126">
        <v>2</v>
      </c>
      <c r="B99" s="374">
        <v>6</v>
      </c>
      <c r="C99" s="374"/>
      <c r="D99" s="330">
        <v>6</v>
      </c>
      <c r="E99" s="331"/>
      <c r="F99" s="332" t="s">
        <v>36</v>
      </c>
      <c r="G99" s="333"/>
      <c r="H99" s="23">
        <v>0.34</v>
      </c>
      <c r="I99" s="23">
        <f>H99*D99</f>
        <v>2.04</v>
      </c>
      <c r="J99" s="320"/>
      <c r="K99" s="321"/>
      <c r="L99" s="34"/>
      <c r="M99" s="58"/>
      <c r="N99" s="64">
        <f>O99/I99</f>
        <v>286.7647058823529</v>
      </c>
      <c r="O99" s="179">
        <v>585</v>
      </c>
      <c r="P99" s="226"/>
    </row>
    <row r="100" spans="1:16" ht="15">
      <c r="A100" s="126">
        <v>2</v>
      </c>
      <c r="B100" s="374">
        <v>8</v>
      </c>
      <c r="C100" s="374"/>
      <c r="D100" s="330">
        <v>6</v>
      </c>
      <c r="E100" s="331"/>
      <c r="F100" s="332" t="s">
        <v>36</v>
      </c>
      <c r="G100" s="333"/>
      <c r="H100" s="23">
        <v>0.34</v>
      </c>
      <c r="I100" s="23">
        <f>H100*D100</f>
        <v>2.04</v>
      </c>
      <c r="J100" s="320"/>
      <c r="K100" s="321"/>
      <c r="L100" s="34"/>
      <c r="M100" s="58"/>
      <c r="N100" s="64">
        <v>115</v>
      </c>
      <c r="O100" s="179">
        <f aca="true" t="shared" si="7" ref="O100:O107">N100*I100</f>
        <v>234.6</v>
      </c>
      <c r="P100" s="184"/>
    </row>
    <row r="101" spans="1:16" ht="15">
      <c r="A101" s="126">
        <v>2</v>
      </c>
      <c r="B101" s="374">
        <v>10</v>
      </c>
      <c r="C101" s="374"/>
      <c r="D101" s="330">
        <v>6</v>
      </c>
      <c r="E101" s="331"/>
      <c r="F101" s="332" t="s">
        <v>36</v>
      </c>
      <c r="G101" s="333"/>
      <c r="H101" s="23">
        <v>0.62</v>
      </c>
      <c r="I101" s="23">
        <f>H101*D101</f>
        <v>3.7199999999999998</v>
      </c>
      <c r="J101" s="320"/>
      <c r="K101" s="321"/>
      <c r="L101" s="34"/>
      <c r="M101" s="58"/>
      <c r="N101" s="64">
        <v>30</v>
      </c>
      <c r="O101" s="179">
        <v>545</v>
      </c>
      <c r="P101" s="219"/>
    </row>
    <row r="102" spans="1:16" ht="15">
      <c r="A102" s="126">
        <v>5</v>
      </c>
      <c r="B102" s="293">
        <v>12</v>
      </c>
      <c r="C102" s="293"/>
      <c r="D102" s="330">
        <v>12</v>
      </c>
      <c r="E102" s="331"/>
      <c r="F102" s="332" t="s">
        <v>36</v>
      </c>
      <c r="G102" s="333"/>
      <c r="H102" s="22">
        <v>0.897</v>
      </c>
      <c r="I102" s="23">
        <f aca="true" t="shared" si="8" ref="I102:I143">H102*D102</f>
        <v>10.764</v>
      </c>
      <c r="J102" s="320"/>
      <c r="K102" s="321"/>
      <c r="L102" s="35"/>
      <c r="M102" s="58"/>
      <c r="N102" s="64">
        <v>29</v>
      </c>
      <c r="O102" s="179">
        <f t="shared" si="7"/>
        <v>312.156</v>
      </c>
      <c r="P102" s="184"/>
    </row>
    <row r="103" spans="1:16" ht="15">
      <c r="A103" s="126">
        <v>5</v>
      </c>
      <c r="B103" s="293">
        <v>12</v>
      </c>
      <c r="C103" s="293"/>
      <c r="D103" s="330">
        <v>12</v>
      </c>
      <c r="E103" s="331"/>
      <c r="F103" s="332" t="s">
        <v>36</v>
      </c>
      <c r="G103" s="333"/>
      <c r="H103" s="22">
        <v>0.897</v>
      </c>
      <c r="I103" s="23">
        <f>H103*D103</f>
        <v>10.764</v>
      </c>
      <c r="J103" s="320"/>
      <c r="K103" s="321"/>
      <c r="L103" s="35"/>
      <c r="M103" s="58"/>
      <c r="N103" s="64">
        <v>30</v>
      </c>
      <c r="O103" s="179">
        <f t="shared" si="7"/>
        <v>322.91999999999996</v>
      </c>
      <c r="P103" s="219"/>
    </row>
    <row r="104" spans="1:16" ht="15">
      <c r="A104" s="126">
        <v>5</v>
      </c>
      <c r="B104" s="293">
        <v>16</v>
      </c>
      <c r="C104" s="293"/>
      <c r="D104" s="330">
        <v>6</v>
      </c>
      <c r="E104" s="331"/>
      <c r="F104" s="332" t="s">
        <v>88</v>
      </c>
      <c r="G104" s="333"/>
      <c r="H104" s="22">
        <v>0.897</v>
      </c>
      <c r="I104" s="23">
        <f t="shared" si="8"/>
        <v>5.382</v>
      </c>
      <c r="J104" s="320"/>
      <c r="K104" s="321"/>
      <c r="L104" s="35"/>
      <c r="M104" s="58"/>
      <c r="N104" s="64">
        <v>8</v>
      </c>
      <c r="O104" s="179">
        <f t="shared" si="7"/>
        <v>43.056</v>
      </c>
      <c r="P104" s="219"/>
    </row>
    <row r="105" spans="1:16" ht="15">
      <c r="A105" s="126">
        <v>5</v>
      </c>
      <c r="B105" s="293">
        <v>16</v>
      </c>
      <c r="C105" s="293"/>
      <c r="D105" s="330">
        <v>11.7</v>
      </c>
      <c r="E105" s="331"/>
      <c r="F105" s="332" t="s">
        <v>281</v>
      </c>
      <c r="G105" s="333"/>
      <c r="H105" s="22">
        <v>0.897</v>
      </c>
      <c r="I105" s="23">
        <f>H105*D105</f>
        <v>10.4949</v>
      </c>
      <c r="J105" s="320"/>
      <c r="K105" s="321"/>
      <c r="L105" s="35"/>
      <c r="M105" s="58"/>
      <c r="N105" s="64">
        <v>3</v>
      </c>
      <c r="O105" s="179">
        <f t="shared" si="7"/>
        <v>31.484699999999997</v>
      </c>
      <c r="P105" s="219"/>
    </row>
    <row r="106" spans="1:16" ht="15">
      <c r="A106" s="126">
        <v>5</v>
      </c>
      <c r="B106" s="293">
        <v>16</v>
      </c>
      <c r="C106" s="293"/>
      <c r="D106" s="330">
        <v>6</v>
      </c>
      <c r="E106" s="331"/>
      <c r="F106" s="332" t="s">
        <v>281</v>
      </c>
      <c r="G106" s="333"/>
      <c r="H106" s="22">
        <v>0.897</v>
      </c>
      <c r="I106" s="23">
        <f>H106*D106</f>
        <v>5.382</v>
      </c>
      <c r="J106" s="320"/>
      <c r="K106" s="321"/>
      <c r="L106" s="35"/>
      <c r="M106" s="58"/>
      <c r="N106" s="64">
        <v>2</v>
      </c>
      <c r="O106" s="179">
        <f t="shared" si="7"/>
        <v>10.764</v>
      </c>
      <c r="P106" s="219"/>
    </row>
    <row r="107" spans="1:16" ht="15">
      <c r="A107" s="126">
        <v>5</v>
      </c>
      <c r="B107" s="293">
        <v>18</v>
      </c>
      <c r="C107" s="293"/>
      <c r="D107" s="330">
        <v>6.7</v>
      </c>
      <c r="E107" s="331"/>
      <c r="F107" s="332" t="s">
        <v>88</v>
      </c>
      <c r="G107" s="333"/>
      <c r="H107" s="22">
        <v>0.897</v>
      </c>
      <c r="I107" s="23">
        <f t="shared" si="8"/>
        <v>6.0099</v>
      </c>
      <c r="J107" s="320"/>
      <c r="K107" s="321"/>
      <c r="L107" s="35"/>
      <c r="M107" s="58"/>
      <c r="N107" s="64">
        <v>1</v>
      </c>
      <c r="O107" s="179">
        <f t="shared" si="7"/>
        <v>6.0099</v>
      </c>
      <c r="P107" s="184"/>
    </row>
    <row r="108" spans="1:16" ht="15">
      <c r="A108" s="126">
        <v>5</v>
      </c>
      <c r="B108" s="293">
        <v>20</v>
      </c>
      <c r="C108" s="293"/>
      <c r="D108" s="330">
        <v>6</v>
      </c>
      <c r="E108" s="331"/>
      <c r="F108" s="332" t="s">
        <v>36</v>
      </c>
      <c r="G108" s="333"/>
      <c r="H108" s="22">
        <v>0.897</v>
      </c>
      <c r="I108" s="23">
        <f t="shared" si="8"/>
        <v>5.382</v>
      </c>
      <c r="J108" s="320"/>
      <c r="K108" s="321"/>
      <c r="L108" s="35"/>
      <c r="M108" s="58"/>
      <c r="N108" s="64">
        <v>2</v>
      </c>
      <c r="O108" s="104">
        <v>0.2</v>
      </c>
      <c r="P108" s="184"/>
    </row>
    <row r="109" spans="1:16" ht="15">
      <c r="A109" s="126"/>
      <c r="B109" s="294">
        <v>24</v>
      </c>
      <c r="C109" s="476"/>
      <c r="D109" s="330">
        <v>6</v>
      </c>
      <c r="E109" s="331"/>
      <c r="F109" s="320" t="s">
        <v>269</v>
      </c>
      <c r="G109" s="321"/>
      <c r="H109" s="22">
        <v>3.55</v>
      </c>
      <c r="I109" s="23">
        <f t="shared" si="8"/>
        <v>21.299999999999997</v>
      </c>
      <c r="J109" s="320"/>
      <c r="K109" s="321"/>
      <c r="L109" s="35"/>
      <c r="M109" s="58"/>
      <c r="N109" s="64">
        <v>10</v>
      </c>
      <c r="O109" s="104">
        <f>N109*I109</f>
        <v>212.99999999999997</v>
      </c>
      <c r="P109" s="184"/>
    </row>
    <row r="110" spans="1:16" ht="15">
      <c r="A110" s="126">
        <v>6</v>
      </c>
      <c r="B110" s="293">
        <v>25</v>
      </c>
      <c r="C110" s="293"/>
      <c r="D110" s="330">
        <v>6</v>
      </c>
      <c r="E110" s="331"/>
      <c r="F110" s="332" t="s">
        <v>36</v>
      </c>
      <c r="G110" s="333"/>
      <c r="H110" s="22">
        <v>3.85</v>
      </c>
      <c r="I110" s="23">
        <f t="shared" si="8"/>
        <v>23.1</v>
      </c>
      <c r="J110" s="320"/>
      <c r="K110" s="321"/>
      <c r="L110" s="35"/>
      <c r="M110" s="58"/>
      <c r="N110" s="188"/>
      <c r="O110" s="104"/>
      <c r="P110" s="184"/>
    </row>
    <row r="111" spans="1:19" s="19" customFormat="1" ht="15">
      <c r="A111" s="126">
        <v>6</v>
      </c>
      <c r="B111" s="412">
        <v>28</v>
      </c>
      <c r="C111" s="412"/>
      <c r="D111" s="320">
        <v>3.6</v>
      </c>
      <c r="E111" s="321"/>
      <c r="F111" s="332" t="s">
        <v>36</v>
      </c>
      <c r="G111" s="333"/>
      <c r="H111" s="22">
        <v>4.83</v>
      </c>
      <c r="I111" s="23">
        <f t="shared" si="8"/>
        <v>17.388</v>
      </c>
      <c r="J111" s="320"/>
      <c r="K111" s="321"/>
      <c r="L111" s="35"/>
      <c r="M111" s="58"/>
      <c r="N111" s="64">
        <v>1</v>
      </c>
      <c r="O111" s="104">
        <f aca="true" t="shared" si="9" ref="O111:O144">N111*I111</f>
        <v>17.388</v>
      </c>
      <c r="P111" s="184"/>
      <c r="Q111" s="55"/>
      <c r="R111" s="55"/>
      <c r="S111" s="55"/>
    </row>
    <row r="112" spans="1:19" s="1" customFormat="1" ht="15">
      <c r="A112" s="126">
        <v>6</v>
      </c>
      <c r="B112" s="293">
        <v>28</v>
      </c>
      <c r="C112" s="293"/>
      <c r="D112" s="330">
        <v>6</v>
      </c>
      <c r="E112" s="331"/>
      <c r="F112" s="332" t="s">
        <v>36</v>
      </c>
      <c r="G112" s="333"/>
      <c r="H112" s="22">
        <v>4.83</v>
      </c>
      <c r="I112" s="23">
        <f>H112*D112</f>
        <v>28.98</v>
      </c>
      <c r="J112" s="320"/>
      <c r="K112" s="321"/>
      <c r="L112" s="35"/>
      <c r="M112" s="58"/>
      <c r="N112" s="64">
        <v>3</v>
      </c>
      <c r="O112" s="104">
        <f>N112*I112</f>
        <v>86.94</v>
      </c>
      <c r="P112" s="184"/>
      <c r="Q112" s="50"/>
      <c r="R112" s="50"/>
      <c r="S112" s="50"/>
    </row>
    <row r="113" spans="1:19" s="20" customFormat="1" ht="15">
      <c r="A113" s="215">
        <v>7</v>
      </c>
      <c r="B113" s="293">
        <v>30</v>
      </c>
      <c r="C113" s="293"/>
      <c r="D113" s="330">
        <v>1</v>
      </c>
      <c r="E113" s="331"/>
      <c r="F113" s="332" t="s">
        <v>36</v>
      </c>
      <c r="G113" s="333"/>
      <c r="H113" s="22">
        <v>5.55</v>
      </c>
      <c r="I113" s="23">
        <f t="shared" si="8"/>
        <v>5.55</v>
      </c>
      <c r="J113" s="320"/>
      <c r="K113" s="321"/>
      <c r="L113" s="35"/>
      <c r="M113" s="58"/>
      <c r="N113" s="64">
        <v>21</v>
      </c>
      <c r="O113" s="104">
        <f t="shared" si="9"/>
        <v>116.55</v>
      </c>
      <c r="P113" s="196"/>
      <c r="Q113" s="56"/>
      <c r="R113" s="56"/>
      <c r="S113" s="56"/>
    </row>
    <row r="114" spans="1:19" s="20" customFormat="1" ht="15">
      <c r="A114" s="215">
        <v>7</v>
      </c>
      <c r="B114" s="293">
        <v>30</v>
      </c>
      <c r="C114" s="293"/>
      <c r="D114" s="330">
        <v>6</v>
      </c>
      <c r="E114" s="331"/>
      <c r="F114" s="332" t="s">
        <v>36</v>
      </c>
      <c r="G114" s="333"/>
      <c r="H114" s="22">
        <v>5.55</v>
      </c>
      <c r="I114" s="23">
        <f>H114*D114</f>
        <v>33.3</v>
      </c>
      <c r="J114" s="320"/>
      <c r="K114" s="321"/>
      <c r="L114" s="35"/>
      <c r="M114" s="58"/>
      <c r="N114" s="64">
        <v>3</v>
      </c>
      <c r="O114" s="104">
        <f>N114*I114</f>
        <v>99.89999999999999</v>
      </c>
      <c r="P114" s="184"/>
      <c r="Q114" s="56"/>
      <c r="R114" s="56"/>
      <c r="S114" s="56"/>
    </row>
    <row r="115" spans="1:19" s="20" customFormat="1" ht="15">
      <c r="A115" s="126">
        <v>8</v>
      </c>
      <c r="B115" s="412">
        <v>32</v>
      </c>
      <c r="C115" s="412"/>
      <c r="D115" s="320">
        <v>4.48</v>
      </c>
      <c r="E115" s="321"/>
      <c r="F115" s="332" t="s">
        <v>36</v>
      </c>
      <c r="G115" s="333"/>
      <c r="H115" s="22">
        <v>6.31</v>
      </c>
      <c r="I115" s="23">
        <f t="shared" si="8"/>
        <v>28.268800000000002</v>
      </c>
      <c r="J115" s="320"/>
      <c r="K115" s="321"/>
      <c r="L115" s="35"/>
      <c r="M115" s="58"/>
      <c r="N115" s="64">
        <v>1</v>
      </c>
      <c r="O115" s="104">
        <f t="shared" si="9"/>
        <v>28.268800000000002</v>
      </c>
      <c r="P115" s="196"/>
      <c r="Q115" s="56"/>
      <c r="R115" s="56"/>
      <c r="S115" s="56"/>
    </row>
    <row r="116" spans="1:19" s="20" customFormat="1" ht="15">
      <c r="A116" s="126">
        <v>9</v>
      </c>
      <c r="B116" s="412">
        <v>35</v>
      </c>
      <c r="C116" s="412"/>
      <c r="D116" s="320">
        <v>2.45</v>
      </c>
      <c r="E116" s="321"/>
      <c r="F116" s="332" t="s">
        <v>129</v>
      </c>
      <c r="G116" s="333"/>
      <c r="H116" s="22">
        <v>7.55</v>
      </c>
      <c r="I116" s="23">
        <f t="shared" si="8"/>
        <v>18.497500000000002</v>
      </c>
      <c r="J116" s="320"/>
      <c r="K116" s="321"/>
      <c r="L116" s="35"/>
      <c r="M116" s="58"/>
      <c r="N116" s="63">
        <v>2</v>
      </c>
      <c r="O116" s="104">
        <f t="shared" si="9"/>
        <v>36.995000000000005</v>
      </c>
      <c r="P116" s="196"/>
      <c r="Q116" s="56"/>
      <c r="R116" s="56"/>
      <c r="S116" s="56"/>
    </row>
    <row r="117" spans="1:19" s="20" customFormat="1" ht="15" customHeight="1">
      <c r="A117" s="215">
        <v>10</v>
      </c>
      <c r="B117" s="412">
        <v>35</v>
      </c>
      <c r="C117" s="412"/>
      <c r="D117" s="320">
        <v>0.65</v>
      </c>
      <c r="E117" s="321"/>
      <c r="F117" s="332" t="s">
        <v>130</v>
      </c>
      <c r="G117" s="333"/>
      <c r="H117" s="22">
        <v>7.55</v>
      </c>
      <c r="I117" s="23">
        <f t="shared" si="8"/>
        <v>4.9075</v>
      </c>
      <c r="J117" s="320"/>
      <c r="K117" s="321"/>
      <c r="L117" s="35"/>
      <c r="M117" s="58"/>
      <c r="N117" s="113">
        <v>1</v>
      </c>
      <c r="O117" s="104">
        <f t="shared" si="9"/>
        <v>4.9075</v>
      </c>
      <c r="P117" s="184"/>
      <c r="Q117" s="56"/>
      <c r="R117" s="56"/>
      <c r="S117" s="56"/>
    </row>
    <row r="118" spans="1:19" s="20" customFormat="1" ht="15" customHeight="1">
      <c r="A118" s="126">
        <v>11</v>
      </c>
      <c r="B118" s="412">
        <v>36</v>
      </c>
      <c r="C118" s="412"/>
      <c r="D118" s="320">
        <v>5.8</v>
      </c>
      <c r="E118" s="321"/>
      <c r="F118" s="332" t="s">
        <v>128</v>
      </c>
      <c r="G118" s="333"/>
      <c r="H118" s="22">
        <v>7.99</v>
      </c>
      <c r="I118" s="23">
        <f t="shared" si="8"/>
        <v>46.342</v>
      </c>
      <c r="J118" s="320"/>
      <c r="K118" s="321"/>
      <c r="L118" s="35"/>
      <c r="M118" s="58"/>
      <c r="N118" s="113">
        <v>2</v>
      </c>
      <c r="O118" s="104">
        <f t="shared" si="9"/>
        <v>92.684</v>
      </c>
      <c r="P118" s="196"/>
      <c r="Q118" s="56"/>
      <c r="R118" s="56"/>
      <c r="S118" s="56"/>
    </row>
    <row r="119" spans="1:19" s="19" customFormat="1" ht="15">
      <c r="A119" s="126">
        <v>12</v>
      </c>
      <c r="B119" s="371">
        <v>40</v>
      </c>
      <c r="C119" s="371"/>
      <c r="D119" s="320">
        <v>5</v>
      </c>
      <c r="E119" s="321"/>
      <c r="F119" s="334" t="s">
        <v>128</v>
      </c>
      <c r="G119" s="334"/>
      <c r="H119" s="29">
        <v>9.86</v>
      </c>
      <c r="I119" s="23">
        <f t="shared" si="8"/>
        <v>49.3</v>
      </c>
      <c r="J119" s="320"/>
      <c r="K119" s="321"/>
      <c r="L119" s="34"/>
      <c r="M119" s="58"/>
      <c r="N119" s="64">
        <v>4</v>
      </c>
      <c r="O119" s="104">
        <f t="shared" si="9"/>
        <v>197.2</v>
      </c>
      <c r="P119" s="196"/>
      <c r="Q119" s="55"/>
      <c r="R119" s="55"/>
      <c r="S119" s="55"/>
    </row>
    <row r="120" spans="1:16" ht="15">
      <c r="A120" s="126">
        <v>12</v>
      </c>
      <c r="B120" s="374">
        <v>40</v>
      </c>
      <c r="C120" s="374"/>
      <c r="D120" s="330">
        <v>4</v>
      </c>
      <c r="E120" s="331"/>
      <c r="F120" s="334" t="s">
        <v>128</v>
      </c>
      <c r="G120" s="334"/>
      <c r="H120" s="29">
        <v>9.86</v>
      </c>
      <c r="I120" s="23">
        <f>H120*D120</f>
        <v>39.44</v>
      </c>
      <c r="J120" s="320"/>
      <c r="K120" s="321"/>
      <c r="L120" s="34"/>
      <c r="M120" s="58"/>
      <c r="N120" s="64">
        <v>1</v>
      </c>
      <c r="O120" s="104">
        <f>N120*I120</f>
        <v>39.44</v>
      </c>
      <c r="P120" s="184"/>
    </row>
    <row r="121" spans="1:16" ht="15">
      <c r="A121" s="215">
        <v>13</v>
      </c>
      <c r="B121" s="371">
        <v>40</v>
      </c>
      <c r="C121" s="371"/>
      <c r="D121" s="320">
        <v>4.8</v>
      </c>
      <c r="E121" s="321"/>
      <c r="F121" s="334" t="s">
        <v>131</v>
      </c>
      <c r="G121" s="334"/>
      <c r="H121" s="29">
        <v>9.86</v>
      </c>
      <c r="I121" s="23">
        <f t="shared" si="8"/>
        <v>47.327999999999996</v>
      </c>
      <c r="J121" s="320"/>
      <c r="K121" s="321"/>
      <c r="L121" s="34"/>
      <c r="M121" s="58"/>
      <c r="N121" s="64">
        <v>1</v>
      </c>
      <c r="O121" s="104">
        <f t="shared" si="9"/>
        <v>47.327999999999996</v>
      </c>
      <c r="P121" s="184"/>
    </row>
    <row r="122" spans="1:16" ht="15">
      <c r="A122" s="126">
        <v>14</v>
      </c>
      <c r="B122" s="371">
        <v>40</v>
      </c>
      <c r="C122" s="371"/>
      <c r="D122" s="320">
        <v>3.68</v>
      </c>
      <c r="E122" s="321"/>
      <c r="F122" s="334" t="s">
        <v>132</v>
      </c>
      <c r="G122" s="334"/>
      <c r="H122" s="29">
        <v>9.86</v>
      </c>
      <c r="I122" s="23">
        <f t="shared" si="8"/>
        <v>36.2848</v>
      </c>
      <c r="J122" s="320"/>
      <c r="K122" s="321"/>
      <c r="L122" s="34"/>
      <c r="M122" s="58"/>
      <c r="N122" s="64">
        <v>1</v>
      </c>
      <c r="O122" s="104">
        <f t="shared" si="9"/>
        <v>36.2848</v>
      </c>
      <c r="P122" s="196"/>
    </row>
    <row r="123" spans="1:19" s="20" customFormat="1" ht="15" customHeight="1">
      <c r="A123" s="126">
        <v>15</v>
      </c>
      <c r="B123" s="371">
        <v>42</v>
      </c>
      <c r="C123" s="371"/>
      <c r="D123" s="320">
        <v>0.8</v>
      </c>
      <c r="E123" s="321"/>
      <c r="F123" s="334" t="s">
        <v>128</v>
      </c>
      <c r="G123" s="334"/>
      <c r="H123" s="29">
        <v>10.87</v>
      </c>
      <c r="I123" s="23">
        <f t="shared" si="8"/>
        <v>8.696</v>
      </c>
      <c r="J123" s="320"/>
      <c r="K123" s="321"/>
      <c r="L123" s="34"/>
      <c r="M123" s="58"/>
      <c r="N123" s="64">
        <v>55</v>
      </c>
      <c r="O123" s="104">
        <f t="shared" si="9"/>
        <v>478.28</v>
      </c>
      <c r="P123" s="180"/>
      <c r="Q123" s="56"/>
      <c r="R123" s="56"/>
      <c r="S123" s="56"/>
    </row>
    <row r="124" spans="1:16" ht="15" customHeight="1">
      <c r="A124" s="215">
        <v>16</v>
      </c>
      <c r="B124" s="371">
        <v>45</v>
      </c>
      <c r="C124" s="371"/>
      <c r="D124" s="320">
        <v>2.9</v>
      </c>
      <c r="E124" s="321"/>
      <c r="F124" s="334" t="s">
        <v>89</v>
      </c>
      <c r="G124" s="334"/>
      <c r="H124" s="29">
        <v>12.48</v>
      </c>
      <c r="I124" s="23">
        <f t="shared" si="8"/>
        <v>36.192</v>
      </c>
      <c r="J124" s="320"/>
      <c r="K124" s="321"/>
      <c r="L124" s="34"/>
      <c r="M124" s="58"/>
      <c r="N124" s="64">
        <v>3</v>
      </c>
      <c r="O124" s="104">
        <f t="shared" si="9"/>
        <v>108.576</v>
      </c>
      <c r="P124" s="196"/>
    </row>
    <row r="125" spans="1:16" ht="15">
      <c r="A125" s="126">
        <v>17</v>
      </c>
      <c r="B125" s="371">
        <v>45</v>
      </c>
      <c r="C125" s="371"/>
      <c r="D125" s="320">
        <v>1.9</v>
      </c>
      <c r="E125" s="321"/>
      <c r="F125" s="334" t="s">
        <v>128</v>
      </c>
      <c r="G125" s="334"/>
      <c r="H125" s="29">
        <v>12.48</v>
      </c>
      <c r="I125" s="23">
        <f t="shared" si="8"/>
        <v>23.712</v>
      </c>
      <c r="J125" s="320"/>
      <c r="K125" s="321"/>
      <c r="L125" s="34"/>
      <c r="M125" s="58"/>
      <c r="N125" s="64">
        <v>5</v>
      </c>
      <c r="O125" s="104">
        <f t="shared" si="9"/>
        <v>118.56</v>
      </c>
      <c r="P125" s="196"/>
    </row>
    <row r="126" spans="1:16" ht="15">
      <c r="A126" s="126">
        <v>18</v>
      </c>
      <c r="B126" s="371">
        <v>45</v>
      </c>
      <c r="C126" s="371"/>
      <c r="D126" s="320">
        <v>2.9</v>
      </c>
      <c r="E126" s="321"/>
      <c r="F126" s="334" t="s">
        <v>89</v>
      </c>
      <c r="G126" s="334"/>
      <c r="H126" s="29">
        <v>12.48</v>
      </c>
      <c r="I126" s="23">
        <f t="shared" si="8"/>
        <v>36.192</v>
      </c>
      <c r="J126" s="320"/>
      <c r="K126" s="321"/>
      <c r="L126" s="34"/>
      <c r="M126" s="58"/>
      <c r="N126" s="64">
        <v>4</v>
      </c>
      <c r="O126" s="104">
        <f t="shared" si="9"/>
        <v>144.768</v>
      </c>
      <c r="P126" s="196"/>
    </row>
    <row r="127" spans="1:16" ht="15">
      <c r="A127" s="215">
        <v>19</v>
      </c>
      <c r="B127" s="371">
        <v>45</v>
      </c>
      <c r="C127" s="371"/>
      <c r="D127" s="320">
        <v>3.2</v>
      </c>
      <c r="E127" s="321"/>
      <c r="F127" s="334" t="s">
        <v>128</v>
      </c>
      <c r="G127" s="334"/>
      <c r="H127" s="29">
        <v>12.48</v>
      </c>
      <c r="I127" s="23">
        <f t="shared" si="8"/>
        <v>39.93600000000001</v>
      </c>
      <c r="J127" s="320"/>
      <c r="K127" s="321"/>
      <c r="L127" s="34"/>
      <c r="M127" s="58"/>
      <c r="N127" s="64">
        <v>1</v>
      </c>
      <c r="O127" s="104">
        <f t="shared" si="9"/>
        <v>39.93600000000001</v>
      </c>
      <c r="P127" s="196"/>
    </row>
    <row r="128" spans="1:20" s="50" customFormat="1" ht="15">
      <c r="A128" s="126">
        <v>20</v>
      </c>
      <c r="B128" s="371">
        <v>50</v>
      </c>
      <c r="C128" s="371"/>
      <c r="D128" s="320">
        <v>2.2</v>
      </c>
      <c r="E128" s="321"/>
      <c r="F128" s="334" t="s">
        <v>133</v>
      </c>
      <c r="G128" s="334"/>
      <c r="H128" s="29">
        <v>15.41</v>
      </c>
      <c r="I128" s="23">
        <f t="shared" si="8"/>
        <v>33.902</v>
      </c>
      <c r="J128" s="320"/>
      <c r="K128" s="321"/>
      <c r="L128" s="34"/>
      <c r="M128" s="58"/>
      <c r="N128" s="64">
        <v>1</v>
      </c>
      <c r="O128" s="104">
        <f t="shared" si="9"/>
        <v>33.902</v>
      </c>
      <c r="P128" s="196"/>
      <c r="T128"/>
    </row>
    <row r="129" spans="1:20" s="50" customFormat="1" ht="15">
      <c r="A129" s="126">
        <v>21</v>
      </c>
      <c r="B129" s="371">
        <v>50</v>
      </c>
      <c r="C129" s="371"/>
      <c r="D129" s="320">
        <v>1.3</v>
      </c>
      <c r="E129" s="321"/>
      <c r="F129" s="334" t="s">
        <v>133</v>
      </c>
      <c r="G129" s="334"/>
      <c r="H129" s="29">
        <v>15.41</v>
      </c>
      <c r="I129" s="23">
        <f t="shared" si="8"/>
        <v>20.033</v>
      </c>
      <c r="J129" s="320"/>
      <c r="K129" s="321"/>
      <c r="L129" s="34"/>
      <c r="M129" s="58"/>
      <c r="N129" s="64">
        <v>1</v>
      </c>
      <c r="O129" s="104">
        <f t="shared" si="9"/>
        <v>20.033</v>
      </c>
      <c r="P129" s="196"/>
      <c r="T129"/>
    </row>
    <row r="130" spans="1:20" s="50" customFormat="1" ht="15">
      <c r="A130" s="215">
        <v>22</v>
      </c>
      <c r="B130" s="371">
        <v>56</v>
      </c>
      <c r="C130" s="371"/>
      <c r="D130" s="320">
        <v>4.47</v>
      </c>
      <c r="E130" s="321"/>
      <c r="F130" s="334" t="s">
        <v>133</v>
      </c>
      <c r="G130" s="334"/>
      <c r="H130" s="29">
        <v>19.32</v>
      </c>
      <c r="I130" s="23">
        <f t="shared" si="8"/>
        <v>86.3604</v>
      </c>
      <c r="J130" s="320"/>
      <c r="K130" s="321"/>
      <c r="L130" s="34"/>
      <c r="M130" s="58"/>
      <c r="N130" s="64">
        <v>1</v>
      </c>
      <c r="O130" s="104">
        <f t="shared" si="9"/>
        <v>86.3604</v>
      </c>
      <c r="P130" s="184"/>
      <c r="T130"/>
    </row>
    <row r="131" spans="1:20" s="50" customFormat="1" ht="15">
      <c r="A131" s="126">
        <v>23</v>
      </c>
      <c r="B131" s="371">
        <v>56</v>
      </c>
      <c r="C131" s="371"/>
      <c r="D131" s="320">
        <v>2.27</v>
      </c>
      <c r="E131" s="321"/>
      <c r="F131" s="334" t="s">
        <v>89</v>
      </c>
      <c r="G131" s="334"/>
      <c r="H131" s="29">
        <v>19.32</v>
      </c>
      <c r="I131" s="23">
        <f t="shared" si="8"/>
        <v>43.8564</v>
      </c>
      <c r="J131" s="320"/>
      <c r="K131" s="321"/>
      <c r="L131" s="34"/>
      <c r="M131" s="58"/>
      <c r="N131" s="64">
        <v>1</v>
      </c>
      <c r="O131" s="104">
        <f t="shared" si="9"/>
        <v>43.8564</v>
      </c>
      <c r="P131" s="196"/>
      <c r="T131"/>
    </row>
    <row r="132" spans="1:20" s="50" customFormat="1" ht="15">
      <c r="A132" s="126">
        <v>24</v>
      </c>
      <c r="B132" s="371">
        <v>56</v>
      </c>
      <c r="C132" s="371"/>
      <c r="D132" s="320">
        <v>3.16</v>
      </c>
      <c r="E132" s="321"/>
      <c r="F132" s="334" t="s">
        <v>128</v>
      </c>
      <c r="G132" s="334"/>
      <c r="H132" s="29">
        <v>19.32</v>
      </c>
      <c r="I132" s="23">
        <f t="shared" si="8"/>
        <v>61.0512</v>
      </c>
      <c r="J132" s="320"/>
      <c r="K132" s="321"/>
      <c r="L132" s="34"/>
      <c r="M132" s="58"/>
      <c r="N132" s="64">
        <v>1</v>
      </c>
      <c r="O132" s="104">
        <f t="shared" si="9"/>
        <v>61.0512</v>
      </c>
      <c r="P132" s="196"/>
      <c r="T132"/>
    </row>
    <row r="133" spans="1:20" s="50" customFormat="1" ht="15">
      <c r="A133" s="215">
        <v>25</v>
      </c>
      <c r="B133" s="371">
        <v>56</v>
      </c>
      <c r="C133" s="371"/>
      <c r="D133" s="320">
        <v>1.4</v>
      </c>
      <c r="E133" s="321"/>
      <c r="F133" s="334" t="s">
        <v>89</v>
      </c>
      <c r="G133" s="334"/>
      <c r="H133" s="29">
        <v>19.32</v>
      </c>
      <c r="I133" s="23">
        <f t="shared" si="8"/>
        <v>27.048</v>
      </c>
      <c r="J133" s="320"/>
      <c r="K133" s="321"/>
      <c r="L133" s="34"/>
      <c r="M133" s="58"/>
      <c r="N133" s="64">
        <v>1</v>
      </c>
      <c r="O133" s="104">
        <f t="shared" si="9"/>
        <v>27.048</v>
      </c>
      <c r="P133" s="196"/>
      <c r="T133"/>
    </row>
    <row r="134" spans="1:20" s="50" customFormat="1" ht="15">
      <c r="A134" s="126">
        <v>26</v>
      </c>
      <c r="B134" s="371">
        <v>60</v>
      </c>
      <c r="C134" s="371"/>
      <c r="D134" s="320">
        <v>5</v>
      </c>
      <c r="E134" s="321"/>
      <c r="F134" s="334" t="s">
        <v>128</v>
      </c>
      <c r="G134" s="334"/>
      <c r="H134" s="29">
        <v>22.18</v>
      </c>
      <c r="I134" s="23">
        <f t="shared" si="8"/>
        <v>110.9</v>
      </c>
      <c r="J134" s="320"/>
      <c r="K134" s="321"/>
      <c r="L134" s="34"/>
      <c r="M134" s="58"/>
      <c r="N134" s="64">
        <v>13</v>
      </c>
      <c r="O134" s="104">
        <v>1.155</v>
      </c>
      <c r="P134" s="180"/>
      <c r="T134"/>
    </row>
    <row r="135" spans="1:20" s="50" customFormat="1" ht="15">
      <c r="A135" s="126">
        <v>27</v>
      </c>
      <c r="B135" s="371">
        <v>60</v>
      </c>
      <c r="C135" s="371"/>
      <c r="D135" s="320">
        <v>2.6</v>
      </c>
      <c r="E135" s="321"/>
      <c r="F135" s="334" t="s">
        <v>89</v>
      </c>
      <c r="G135" s="334"/>
      <c r="H135" s="29">
        <v>22.18</v>
      </c>
      <c r="I135" s="23">
        <f t="shared" si="8"/>
        <v>57.668</v>
      </c>
      <c r="J135" s="320"/>
      <c r="K135" s="321"/>
      <c r="L135" s="34"/>
      <c r="M135" s="58"/>
      <c r="N135" s="64">
        <v>1</v>
      </c>
      <c r="O135" s="104">
        <f t="shared" si="9"/>
        <v>57.668</v>
      </c>
      <c r="P135" s="196"/>
      <c r="T135"/>
    </row>
    <row r="136" spans="1:20" s="50" customFormat="1" ht="15">
      <c r="A136" s="215">
        <v>28</v>
      </c>
      <c r="B136" s="371">
        <v>60</v>
      </c>
      <c r="C136" s="371"/>
      <c r="D136" s="320">
        <v>1.78</v>
      </c>
      <c r="E136" s="321"/>
      <c r="F136" s="334" t="s">
        <v>134</v>
      </c>
      <c r="G136" s="334"/>
      <c r="H136" s="29">
        <v>22.18</v>
      </c>
      <c r="I136" s="23">
        <f t="shared" si="8"/>
        <v>39.4804</v>
      </c>
      <c r="J136" s="320"/>
      <c r="K136" s="321"/>
      <c r="L136" s="34"/>
      <c r="M136" s="58"/>
      <c r="N136" s="64">
        <v>1</v>
      </c>
      <c r="O136" s="104">
        <f t="shared" si="9"/>
        <v>39.4804</v>
      </c>
      <c r="P136" s="196"/>
      <c r="T136"/>
    </row>
    <row r="137" spans="1:20" s="50" customFormat="1" ht="15">
      <c r="A137" s="126">
        <v>29</v>
      </c>
      <c r="B137" s="371">
        <v>60</v>
      </c>
      <c r="C137" s="371"/>
      <c r="D137" s="320">
        <v>2</v>
      </c>
      <c r="E137" s="321"/>
      <c r="F137" s="334" t="s">
        <v>135</v>
      </c>
      <c r="G137" s="334"/>
      <c r="H137" s="29">
        <v>22.18</v>
      </c>
      <c r="I137" s="23">
        <f t="shared" si="8"/>
        <v>44.36</v>
      </c>
      <c r="J137" s="320"/>
      <c r="K137" s="321"/>
      <c r="L137" s="34"/>
      <c r="M137" s="58"/>
      <c r="N137" s="64">
        <v>1</v>
      </c>
      <c r="O137" s="104">
        <f t="shared" si="9"/>
        <v>44.36</v>
      </c>
      <c r="P137" s="196"/>
      <c r="T137"/>
    </row>
    <row r="138" spans="1:20" s="50" customFormat="1" ht="15">
      <c r="A138" s="126">
        <v>29</v>
      </c>
      <c r="B138" s="371">
        <v>80</v>
      </c>
      <c r="C138" s="371"/>
      <c r="D138" s="320">
        <v>4</v>
      </c>
      <c r="E138" s="321"/>
      <c r="F138" s="334" t="s">
        <v>192</v>
      </c>
      <c r="G138" s="334"/>
      <c r="H138" s="29">
        <v>39.5</v>
      </c>
      <c r="I138" s="23">
        <f>H138*D138</f>
        <v>158</v>
      </c>
      <c r="J138" s="320"/>
      <c r="K138" s="321"/>
      <c r="L138" s="34"/>
      <c r="M138" s="58"/>
      <c r="N138" s="64">
        <v>7</v>
      </c>
      <c r="O138" s="104">
        <f>N138*I138</f>
        <v>1106</v>
      </c>
      <c r="P138" s="196"/>
      <c r="T138"/>
    </row>
    <row r="139" spans="1:20" s="50" customFormat="1" ht="15">
      <c r="A139" s="126">
        <v>30</v>
      </c>
      <c r="B139" s="371">
        <v>90</v>
      </c>
      <c r="C139" s="371"/>
      <c r="D139" s="320">
        <v>2.6</v>
      </c>
      <c r="E139" s="321"/>
      <c r="F139" s="334" t="s">
        <v>128</v>
      </c>
      <c r="G139" s="334"/>
      <c r="H139" s="29">
        <v>49.41</v>
      </c>
      <c r="I139" s="23">
        <f t="shared" si="8"/>
        <v>128.466</v>
      </c>
      <c r="J139" s="320"/>
      <c r="K139" s="321"/>
      <c r="L139" s="34"/>
      <c r="M139" s="58"/>
      <c r="N139" s="64">
        <v>1</v>
      </c>
      <c r="O139" s="104">
        <f t="shared" si="9"/>
        <v>128.466</v>
      </c>
      <c r="P139" s="196"/>
      <c r="T139"/>
    </row>
    <row r="140" spans="1:20" s="50" customFormat="1" ht="15">
      <c r="A140" s="126">
        <v>32</v>
      </c>
      <c r="B140" s="374">
        <v>180</v>
      </c>
      <c r="C140" s="374"/>
      <c r="D140" s="330">
        <v>0.6</v>
      </c>
      <c r="E140" s="331"/>
      <c r="F140" s="334" t="s">
        <v>386</v>
      </c>
      <c r="G140" s="334"/>
      <c r="H140" s="29">
        <v>199.66</v>
      </c>
      <c r="I140" s="23">
        <f>H140*D140</f>
        <v>119.79599999999999</v>
      </c>
      <c r="J140" s="320"/>
      <c r="K140" s="321"/>
      <c r="L140" s="34"/>
      <c r="M140" s="58"/>
      <c r="N140" s="64">
        <v>1</v>
      </c>
      <c r="O140" s="104">
        <f>N140*I140</f>
        <v>119.79599999999999</v>
      </c>
      <c r="P140" s="196"/>
      <c r="T140"/>
    </row>
    <row r="141" spans="1:20" s="50" customFormat="1" ht="15">
      <c r="A141" s="126">
        <v>32</v>
      </c>
      <c r="B141" s="374">
        <v>180</v>
      </c>
      <c r="C141" s="374"/>
      <c r="D141" s="330">
        <v>1.77</v>
      </c>
      <c r="E141" s="331"/>
      <c r="F141" s="334" t="s">
        <v>128</v>
      </c>
      <c r="G141" s="334"/>
      <c r="H141" s="29">
        <v>199.66</v>
      </c>
      <c r="I141" s="23">
        <f t="shared" si="8"/>
        <v>353.3982</v>
      </c>
      <c r="J141" s="320"/>
      <c r="K141" s="321"/>
      <c r="L141" s="34"/>
      <c r="M141" s="58"/>
      <c r="N141" s="64">
        <v>1</v>
      </c>
      <c r="O141" s="104">
        <f t="shared" si="9"/>
        <v>353.3982</v>
      </c>
      <c r="P141" s="196"/>
      <c r="T141"/>
    </row>
    <row r="142" spans="1:20" s="50" customFormat="1" ht="15" customHeight="1">
      <c r="A142" s="126">
        <v>33</v>
      </c>
      <c r="B142" s="371">
        <v>220</v>
      </c>
      <c r="C142" s="371"/>
      <c r="D142" s="320">
        <v>0.09</v>
      </c>
      <c r="E142" s="321"/>
      <c r="F142" s="334" t="s">
        <v>128</v>
      </c>
      <c r="G142" s="334"/>
      <c r="H142" s="29">
        <v>298.25</v>
      </c>
      <c r="I142" s="23">
        <f t="shared" si="8"/>
        <v>26.842499999999998</v>
      </c>
      <c r="J142" s="320"/>
      <c r="K142" s="321"/>
      <c r="L142" s="34"/>
      <c r="M142" s="58"/>
      <c r="N142" s="64">
        <v>1</v>
      </c>
      <c r="O142" s="104">
        <f t="shared" si="9"/>
        <v>26.842499999999998</v>
      </c>
      <c r="P142" s="196"/>
      <c r="T142"/>
    </row>
    <row r="143" spans="1:20" s="50" customFormat="1" ht="15" customHeight="1">
      <c r="A143" s="215">
        <v>34</v>
      </c>
      <c r="B143" s="371">
        <v>220</v>
      </c>
      <c r="C143" s="371"/>
      <c r="D143" s="320">
        <v>3.38</v>
      </c>
      <c r="E143" s="321"/>
      <c r="F143" s="334" t="s">
        <v>128</v>
      </c>
      <c r="G143" s="334"/>
      <c r="H143" s="29">
        <v>298.25</v>
      </c>
      <c r="I143" s="23">
        <f t="shared" si="8"/>
        <v>1008.0849999999999</v>
      </c>
      <c r="J143" s="320"/>
      <c r="K143" s="321"/>
      <c r="L143" s="34"/>
      <c r="M143" s="58"/>
      <c r="N143" s="64">
        <v>1</v>
      </c>
      <c r="O143" s="104">
        <f t="shared" si="9"/>
        <v>1008.0849999999999</v>
      </c>
      <c r="P143" s="196"/>
      <c r="T143"/>
    </row>
    <row r="144" spans="1:20" s="50" customFormat="1" ht="15" customHeight="1" thickBot="1">
      <c r="A144" s="127">
        <v>35</v>
      </c>
      <c r="B144" s="373">
        <v>230</v>
      </c>
      <c r="C144" s="373"/>
      <c r="D144" s="369">
        <v>1.9</v>
      </c>
      <c r="E144" s="370"/>
      <c r="F144" s="409" t="s">
        <v>128</v>
      </c>
      <c r="G144" s="409"/>
      <c r="H144" s="122">
        <v>325.98</v>
      </c>
      <c r="I144" s="123">
        <f>H144*D144</f>
        <v>619.362</v>
      </c>
      <c r="J144" s="369"/>
      <c r="K144" s="370"/>
      <c r="L144" s="124"/>
      <c r="M144" s="82"/>
      <c r="N144" s="107">
        <v>1</v>
      </c>
      <c r="O144" s="216">
        <f t="shared" si="9"/>
        <v>619.362</v>
      </c>
      <c r="P144" s="196"/>
      <c r="T144"/>
    </row>
    <row r="145" spans="1:20" s="50" customFormat="1" ht="16.5" thickBot="1">
      <c r="A145" s="347" t="s">
        <v>138</v>
      </c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67"/>
      <c r="O145" s="67"/>
      <c r="P145" s="180"/>
      <c r="T145"/>
    </row>
    <row r="146" spans="1:20" s="50" customFormat="1" ht="15">
      <c r="A146" s="80">
        <v>1</v>
      </c>
      <c r="B146" s="372">
        <v>510</v>
      </c>
      <c r="C146" s="372"/>
      <c r="D146" s="357">
        <v>0.36</v>
      </c>
      <c r="E146" s="358"/>
      <c r="F146" s="408" t="s">
        <v>139</v>
      </c>
      <c r="G146" s="408"/>
      <c r="H146" s="114">
        <v>1594</v>
      </c>
      <c r="I146" s="115">
        <v>594</v>
      </c>
      <c r="J146" s="357"/>
      <c r="K146" s="358"/>
      <c r="L146" s="116"/>
      <c r="M146" s="81"/>
      <c r="N146" s="117">
        <v>1</v>
      </c>
      <c r="O146" s="118">
        <f>I146</f>
        <v>594</v>
      </c>
      <c r="P146" s="196"/>
      <c r="T146"/>
    </row>
    <row r="147" spans="1:20" s="50" customFormat="1" ht="15">
      <c r="A147" s="119">
        <v>2</v>
      </c>
      <c r="B147" s="371">
        <v>90</v>
      </c>
      <c r="C147" s="371"/>
      <c r="D147" s="320" t="s">
        <v>179</v>
      </c>
      <c r="E147" s="321"/>
      <c r="F147" s="334" t="s">
        <v>167</v>
      </c>
      <c r="G147" s="334"/>
      <c r="H147" s="29"/>
      <c r="I147" s="23"/>
      <c r="J147" s="320"/>
      <c r="K147" s="321"/>
      <c r="L147" s="34"/>
      <c r="M147" s="58"/>
      <c r="N147" s="64">
        <v>1</v>
      </c>
      <c r="O147" s="120"/>
      <c r="P147" s="180"/>
      <c r="T147"/>
    </row>
    <row r="148" spans="1:20" s="50" customFormat="1" ht="15.75" thickBot="1">
      <c r="A148" s="121">
        <v>3</v>
      </c>
      <c r="B148" s="373">
        <v>90</v>
      </c>
      <c r="C148" s="373"/>
      <c r="D148" s="369" t="s">
        <v>180</v>
      </c>
      <c r="E148" s="370"/>
      <c r="F148" s="409" t="s">
        <v>167</v>
      </c>
      <c r="G148" s="409"/>
      <c r="H148" s="122"/>
      <c r="I148" s="123"/>
      <c r="J148" s="369"/>
      <c r="K148" s="370"/>
      <c r="L148" s="124"/>
      <c r="M148" s="82"/>
      <c r="N148" s="107">
        <v>1</v>
      </c>
      <c r="O148" s="125"/>
      <c r="P148" s="180"/>
      <c r="T148"/>
    </row>
    <row r="149" spans="1:20" s="50" customFormat="1" ht="16.5" customHeight="1">
      <c r="A149" s="380" t="s">
        <v>41</v>
      </c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1"/>
      <c r="N149" s="128"/>
      <c r="O149" s="128"/>
      <c r="P149" s="180"/>
      <c r="T149"/>
    </row>
    <row r="150" spans="1:20" s="50" customFormat="1" ht="16.5" customHeight="1">
      <c r="A150" s="86">
        <v>7</v>
      </c>
      <c r="B150" s="313" t="s">
        <v>284</v>
      </c>
      <c r="C150" s="313"/>
      <c r="D150" s="313">
        <v>6</v>
      </c>
      <c r="E150" s="313"/>
      <c r="F150" s="303">
        <v>20</v>
      </c>
      <c r="G150" s="303"/>
      <c r="H150" s="280">
        <v>1.188</v>
      </c>
      <c r="I150" s="280">
        <f>H150*D150</f>
        <v>7.128</v>
      </c>
      <c r="J150" s="303"/>
      <c r="K150" s="303"/>
      <c r="L150" s="191"/>
      <c r="M150" s="40"/>
      <c r="N150" s="189">
        <v>2</v>
      </c>
      <c r="O150" s="133">
        <f>N150*I150</f>
        <v>14.256</v>
      </c>
      <c r="P150" s="220"/>
      <c r="T150"/>
    </row>
    <row r="151" spans="1:20" s="50" customFormat="1" ht="16.5" customHeight="1">
      <c r="A151" s="86">
        <v>7</v>
      </c>
      <c r="B151" s="313" t="s">
        <v>285</v>
      </c>
      <c r="C151" s="313"/>
      <c r="D151" s="313">
        <v>6</v>
      </c>
      <c r="E151" s="313"/>
      <c r="F151" s="303">
        <v>20</v>
      </c>
      <c r="G151" s="303"/>
      <c r="H151" s="280">
        <v>1.25</v>
      </c>
      <c r="I151" s="280">
        <f>H151*D151</f>
        <v>7.5</v>
      </c>
      <c r="J151" s="303"/>
      <c r="K151" s="303"/>
      <c r="L151" s="191"/>
      <c r="M151" s="40"/>
      <c r="N151" s="189">
        <v>20</v>
      </c>
      <c r="O151" s="133">
        <f>N151*I151</f>
        <v>150</v>
      </c>
      <c r="P151" s="220"/>
      <c r="T151"/>
    </row>
    <row r="152" spans="1:20" s="50" customFormat="1" ht="16.5" customHeight="1">
      <c r="A152" s="86">
        <v>7</v>
      </c>
      <c r="B152" s="313" t="s">
        <v>349</v>
      </c>
      <c r="C152" s="313"/>
      <c r="D152" s="313">
        <v>9</v>
      </c>
      <c r="E152" s="313"/>
      <c r="F152" s="303">
        <v>20</v>
      </c>
      <c r="G152" s="303"/>
      <c r="H152" s="280">
        <v>2.73</v>
      </c>
      <c r="I152" s="280">
        <f>H152*D152</f>
        <v>24.57</v>
      </c>
      <c r="J152" s="303"/>
      <c r="K152" s="303"/>
      <c r="L152" s="191"/>
      <c r="M152" s="40"/>
      <c r="N152" s="189">
        <v>5</v>
      </c>
      <c r="O152" s="133">
        <f>N152*I152</f>
        <v>122.85</v>
      </c>
      <c r="P152" s="220"/>
      <c r="T152"/>
    </row>
    <row r="153" spans="1:20" s="50" customFormat="1" ht="16.5" customHeight="1">
      <c r="A153" s="86">
        <v>28</v>
      </c>
      <c r="B153" s="313" t="s">
        <v>264</v>
      </c>
      <c r="C153" s="313"/>
      <c r="D153" s="461">
        <v>3.3</v>
      </c>
      <c r="E153" s="461"/>
      <c r="F153" s="317">
        <v>20</v>
      </c>
      <c r="G153" s="317"/>
      <c r="H153" s="30">
        <v>54.3</v>
      </c>
      <c r="I153" s="30">
        <f>H153*D153</f>
        <v>179.18999999999997</v>
      </c>
      <c r="J153" s="302"/>
      <c r="K153" s="302"/>
      <c r="L153" s="43"/>
      <c r="M153" s="40"/>
      <c r="N153" s="64">
        <v>1</v>
      </c>
      <c r="O153" s="134">
        <f>N153*I153</f>
        <v>179.18999999999997</v>
      </c>
      <c r="P153" s="184"/>
      <c r="T153"/>
    </row>
    <row r="154" spans="1:20" s="50" customFormat="1" ht="16.5" customHeight="1" thickBot="1">
      <c r="A154" s="87">
        <v>32</v>
      </c>
      <c r="B154" s="314" t="s">
        <v>193</v>
      </c>
      <c r="C154" s="314"/>
      <c r="D154" s="314">
        <v>1.37</v>
      </c>
      <c r="E154" s="314"/>
      <c r="F154" s="308">
        <v>20</v>
      </c>
      <c r="G154" s="308"/>
      <c r="H154" s="106">
        <v>122</v>
      </c>
      <c r="I154" s="106">
        <f>H154*D154</f>
        <v>167.14000000000001</v>
      </c>
      <c r="J154" s="309"/>
      <c r="K154" s="309"/>
      <c r="L154" s="135"/>
      <c r="M154" s="78"/>
      <c r="N154" s="107">
        <v>1</v>
      </c>
      <c r="O154" s="136">
        <f>N154*I154</f>
        <v>167.14000000000001</v>
      </c>
      <c r="P154" s="184"/>
      <c r="T154"/>
    </row>
    <row r="155" spans="1:20" s="50" customFormat="1" ht="16.5" customHeight="1">
      <c r="A155" s="467" t="s">
        <v>187</v>
      </c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217"/>
      <c r="O155" s="217"/>
      <c r="P155" s="184"/>
      <c r="T155"/>
    </row>
    <row r="156" spans="1:20" s="50" customFormat="1" ht="16.5" customHeight="1">
      <c r="A156" s="280">
        <v>12</v>
      </c>
      <c r="B156" s="322" t="s">
        <v>252</v>
      </c>
      <c r="C156" s="317"/>
      <c r="D156" s="317">
        <v>6</v>
      </c>
      <c r="E156" s="317"/>
      <c r="F156" s="317">
        <v>20</v>
      </c>
      <c r="G156" s="317"/>
      <c r="H156" s="30">
        <v>17.72</v>
      </c>
      <c r="I156" s="30">
        <f aca="true" t="shared" si="10" ref="I156:I164">H156*D156</f>
        <v>106.32</v>
      </c>
      <c r="J156" s="302"/>
      <c r="K156" s="302"/>
      <c r="L156" s="43"/>
      <c r="M156" s="40"/>
      <c r="N156" s="64">
        <v>1</v>
      </c>
      <c r="O156" s="134">
        <f aca="true" t="shared" si="11" ref="O156:O165">N156*I156</f>
        <v>106.32</v>
      </c>
      <c r="P156" s="180"/>
      <c r="T156"/>
    </row>
    <row r="157" spans="1:20" s="50" customFormat="1" ht="16.5" customHeight="1">
      <c r="A157" s="280">
        <v>13</v>
      </c>
      <c r="B157" s="322" t="s">
        <v>298</v>
      </c>
      <c r="C157" s="317"/>
      <c r="D157" s="317">
        <v>5</v>
      </c>
      <c r="E157" s="317"/>
      <c r="F157" s="317">
        <v>20</v>
      </c>
      <c r="G157" s="317"/>
      <c r="H157" s="30">
        <v>19.01</v>
      </c>
      <c r="I157" s="30">
        <f>H157*D157</f>
        <v>95.05000000000001</v>
      </c>
      <c r="J157" s="302"/>
      <c r="K157" s="302"/>
      <c r="L157" s="43"/>
      <c r="M157" s="40"/>
      <c r="N157" s="64">
        <v>1</v>
      </c>
      <c r="O157" s="134">
        <f t="shared" si="11"/>
        <v>95.05000000000001</v>
      </c>
      <c r="P157" s="180"/>
      <c r="T157"/>
    </row>
    <row r="158" spans="1:20" s="50" customFormat="1" ht="16.5" customHeight="1">
      <c r="A158" s="280">
        <v>22</v>
      </c>
      <c r="B158" s="322" t="s">
        <v>124</v>
      </c>
      <c r="C158" s="317"/>
      <c r="D158" s="317">
        <v>6</v>
      </c>
      <c r="E158" s="317"/>
      <c r="F158" s="317">
        <v>20</v>
      </c>
      <c r="G158" s="317"/>
      <c r="H158" s="30">
        <v>28.53</v>
      </c>
      <c r="I158" s="30">
        <f>H158*D158</f>
        <v>171.18</v>
      </c>
      <c r="J158" s="302"/>
      <c r="K158" s="302"/>
      <c r="L158" s="43"/>
      <c r="M158" s="40"/>
      <c r="N158" s="64">
        <v>1</v>
      </c>
      <c r="O158" s="134">
        <f t="shared" si="11"/>
        <v>171.18</v>
      </c>
      <c r="P158" s="227"/>
      <c r="T158"/>
    </row>
    <row r="159" spans="1:20" s="50" customFormat="1" ht="16.5" customHeight="1">
      <c r="A159" s="88">
        <v>23</v>
      </c>
      <c r="B159" s="322" t="s">
        <v>124</v>
      </c>
      <c r="C159" s="317"/>
      <c r="D159" s="317">
        <v>1.83</v>
      </c>
      <c r="E159" s="317"/>
      <c r="F159" s="317">
        <v>20</v>
      </c>
      <c r="G159" s="317"/>
      <c r="H159" s="30">
        <v>28.53</v>
      </c>
      <c r="I159" s="30">
        <f t="shared" si="10"/>
        <v>52.209900000000005</v>
      </c>
      <c r="J159" s="302"/>
      <c r="K159" s="302"/>
      <c r="L159" s="43"/>
      <c r="M159" s="40"/>
      <c r="N159" s="64">
        <v>1</v>
      </c>
      <c r="O159" s="134">
        <f t="shared" si="11"/>
        <v>52.209900000000005</v>
      </c>
      <c r="P159" s="184"/>
      <c r="T159"/>
    </row>
    <row r="160" spans="1:20" s="50" customFormat="1" ht="16.5" customHeight="1">
      <c r="A160" s="280">
        <v>24</v>
      </c>
      <c r="B160" s="322" t="s">
        <v>125</v>
      </c>
      <c r="C160" s="317"/>
      <c r="D160" s="317">
        <v>4.6</v>
      </c>
      <c r="E160" s="317"/>
      <c r="F160" s="317">
        <v>20</v>
      </c>
      <c r="G160" s="317"/>
      <c r="H160" s="30">
        <v>24</v>
      </c>
      <c r="I160" s="30">
        <f t="shared" si="10"/>
        <v>110.39999999999999</v>
      </c>
      <c r="J160" s="302"/>
      <c r="K160" s="302"/>
      <c r="L160" s="43"/>
      <c r="M160" s="40"/>
      <c r="N160" s="64">
        <v>1</v>
      </c>
      <c r="O160" s="134">
        <f t="shared" si="11"/>
        <v>110.39999999999999</v>
      </c>
      <c r="P160" s="184"/>
      <c r="T160"/>
    </row>
    <row r="161" spans="1:20" s="50" customFormat="1" ht="16.5" customHeight="1">
      <c r="A161" s="280">
        <v>25</v>
      </c>
      <c r="B161" s="322" t="s">
        <v>126</v>
      </c>
      <c r="C161" s="317"/>
      <c r="D161" s="317">
        <v>2</v>
      </c>
      <c r="E161" s="317"/>
      <c r="F161" s="317">
        <v>20</v>
      </c>
      <c r="G161" s="317"/>
      <c r="H161" s="30">
        <v>37.32</v>
      </c>
      <c r="I161" s="30">
        <f t="shared" si="10"/>
        <v>74.64</v>
      </c>
      <c r="J161" s="302"/>
      <c r="K161" s="302"/>
      <c r="L161" s="43"/>
      <c r="M161" s="40"/>
      <c r="N161" s="64">
        <v>1</v>
      </c>
      <c r="O161" s="134">
        <f t="shared" si="11"/>
        <v>74.64</v>
      </c>
      <c r="P161" s="184"/>
      <c r="T161"/>
    </row>
    <row r="162" spans="1:20" s="50" customFormat="1" ht="16.5" customHeight="1">
      <c r="A162" s="88">
        <v>26</v>
      </c>
      <c r="B162" s="322" t="s">
        <v>125</v>
      </c>
      <c r="C162" s="317"/>
      <c r="D162" s="317">
        <v>7</v>
      </c>
      <c r="E162" s="317"/>
      <c r="F162" s="317">
        <v>20</v>
      </c>
      <c r="G162" s="317"/>
      <c r="H162" s="30">
        <v>28.53</v>
      </c>
      <c r="I162" s="30">
        <f>H162*D162</f>
        <v>199.71</v>
      </c>
      <c r="J162" s="302"/>
      <c r="K162" s="302"/>
      <c r="L162" s="43"/>
      <c r="M162" s="40"/>
      <c r="N162" s="64">
        <v>1</v>
      </c>
      <c r="O162" s="134">
        <f t="shared" si="11"/>
        <v>199.71</v>
      </c>
      <c r="P162" s="227"/>
      <c r="T162"/>
    </row>
    <row r="163" spans="1:20" s="50" customFormat="1" ht="16.5" customHeight="1">
      <c r="A163" s="280">
        <v>27</v>
      </c>
      <c r="B163" s="375" t="s">
        <v>234</v>
      </c>
      <c r="C163" s="313"/>
      <c r="D163" s="313">
        <v>12</v>
      </c>
      <c r="E163" s="313"/>
      <c r="F163" s="317">
        <v>20</v>
      </c>
      <c r="G163" s="317"/>
      <c r="H163" s="30">
        <v>37.32</v>
      </c>
      <c r="I163" s="30">
        <f>H163*D163</f>
        <v>447.84000000000003</v>
      </c>
      <c r="J163" s="302"/>
      <c r="K163" s="302"/>
      <c r="L163" s="43"/>
      <c r="M163" s="40"/>
      <c r="N163" s="64">
        <v>1</v>
      </c>
      <c r="O163" s="134">
        <f t="shared" si="11"/>
        <v>447.84000000000003</v>
      </c>
      <c r="P163" s="184"/>
      <c r="T163"/>
    </row>
    <row r="164" spans="1:20" s="50" customFormat="1" ht="20.25" customHeight="1">
      <c r="A164" s="280">
        <v>28</v>
      </c>
      <c r="B164" s="322" t="s">
        <v>59</v>
      </c>
      <c r="C164" s="317"/>
      <c r="D164" s="317">
        <v>6.47</v>
      </c>
      <c r="E164" s="317"/>
      <c r="F164" s="317">
        <v>20</v>
      </c>
      <c r="G164" s="317"/>
      <c r="H164" s="30">
        <v>89.71</v>
      </c>
      <c r="I164" s="30">
        <f t="shared" si="10"/>
        <v>580.4236999999999</v>
      </c>
      <c r="J164" s="302"/>
      <c r="K164" s="302"/>
      <c r="L164" s="43"/>
      <c r="M164" s="40"/>
      <c r="N164" s="64">
        <v>1</v>
      </c>
      <c r="O164" s="134">
        <f t="shared" si="11"/>
        <v>580.4236999999999</v>
      </c>
      <c r="P164" s="184"/>
      <c r="Q164" s="50" t="s">
        <v>216</v>
      </c>
      <c r="T164"/>
    </row>
    <row r="165" spans="1:20" s="50" customFormat="1" ht="20.25" customHeight="1" thickBot="1">
      <c r="A165" s="88">
        <v>29</v>
      </c>
      <c r="B165" s="376" t="s">
        <v>235</v>
      </c>
      <c r="C165" s="314"/>
      <c r="D165" s="314">
        <v>6</v>
      </c>
      <c r="E165" s="314"/>
      <c r="F165" s="308">
        <v>20</v>
      </c>
      <c r="G165" s="308"/>
      <c r="H165" s="106">
        <v>89.71</v>
      </c>
      <c r="I165" s="106">
        <f>H165*D165</f>
        <v>538.26</v>
      </c>
      <c r="J165" s="309"/>
      <c r="K165" s="309"/>
      <c r="L165" s="135"/>
      <c r="M165" s="78"/>
      <c r="N165" s="107">
        <v>1</v>
      </c>
      <c r="O165" s="136">
        <f t="shared" si="11"/>
        <v>538.26</v>
      </c>
      <c r="P165" s="184"/>
      <c r="T165"/>
    </row>
    <row r="166" spans="1:20" s="50" customFormat="1" ht="18" customHeight="1">
      <c r="A166" s="384" t="s">
        <v>188</v>
      </c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139"/>
      <c r="O166" s="139"/>
      <c r="P166" s="184"/>
      <c r="T166"/>
    </row>
    <row r="167" spans="1:20" s="50" customFormat="1" ht="15">
      <c r="A167" s="86">
        <v>2</v>
      </c>
      <c r="B167" s="317" t="s">
        <v>261</v>
      </c>
      <c r="C167" s="317"/>
      <c r="D167" s="313">
        <v>3</v>
      </c>
      <c r="E167" s="313"/>
      <c r="F167" s="317" t="s">
        <v>88</v>
      </c>
      <c r="G167" s="317"/>
      <c r="H167" s="30">
        <v>24.46</v>
      </c>
      <c r="I167" s="30">
        <f>H167*D167</f>
        <v>73.38</v>
      </c>
      <c r="J167" s="302"/>
      <c r="K167" s="302"/>
      <c r="L167" s="43"/>
      <c r="M167" s="40"/>
      <c r="N167" s="64">
        <v>1</v>
      </c>
      <c r="O167" s="105">
        <f>N167*I167</f>
        <v>73.38</v>
      </c>
      <c r="P167" s="227"/>
      <c r="T167"/>
    </row>
    <row r="168" spans="1:20" s="50" customFormat="1" ht="15">
      <c r="A168" s="86">
        <v>22</v>
      </c>
      <c r="B168" s="317" t="s">
        <v>296</v>
      </c>
      <c r="C168" s="317"/>
      <c r="D168" s="317">
        <v>3</v>
      </c>
      <c r="E168" s="317"/>
      <c r="F168" s="317">
        <v>20</v>
      </c>
      <c r="G168" s="317"/>
      <c r="H168" s="30">
        <v>59.6</v>
      </c>
      <c r="I168" s="30">
        <f>H168*D168</f>
        <v>178.8</v>
      </c>
      <c r="J168" s="302"/>
      <c r="K168" s="302"/>
      <c r="L168" s="43"/>
      <c r="M168" s="40"/>
      <c r="N168" s="64">
        <v>1</v>
      </c>
      <c r="O168" s="134">
        <f>N168*I168</f>
        <v>178.8</v>
      </c>
      <c r="P168" s="227"/>
      <c r="T168"/>
    </row>
    <row r="169" spans="1:20" s="50" customFormat="1" ht="15.75" thickBot="1">
      <c r="A169" s="87">
        <v>4</v>
      </c>
      <c r="B169" s="308" t="s">
        <v>123</v>
      </c>
      <c r="C169" s="308"/>
      <c r="D169" s="308">
        <v>12</v>
      </c>
      <c r="E169" s="308"/>
      <c r="F169" s="308">
        <v>20</v>
      </c>
      <c r="G169" s="308"/>
      <c r="H169" s="106">
        <v>11.84</v>
      </c>
      <c r="I169" s="106">
        <f>H169*D169</f>
        <v>142.07999999999998</v>
      </c>
      <c r="J169" s="309"/>
      <c r="K169" s="309"/>
      <c r="L169" s="135"/>
      <c r="M169" s="78"/>
      <c r="N169" s="107">
        <v>1</v>
      </c>
      <c r="O169" s="61">
        <f>N169*I169</f>
        <v>142.07999999999998</v>
      </c>
      <c r="P169" s="227"/>
      <c r="T169"/>
    </row>
    <row r="170" spans="1:20" s="50" customFormat="1" ht="15.75" thickBot="1">
      <c r="A170" s="87">
        <v>4</v>
      </c>
      <c r="B170" s="308" t="s">
        <v>123</v>
      </c>
      <c r="C170" s="308"/>
      <c r="D170" s="308">
        <v>3</v>
      </c>
      <c r="E170" s="308"/>
      <c r="F170" s="308">
        <v>20</v>
      </c>
      <c r="G170" s="308"/>
      <c r="H170" s="106">
        <v>11.84</v>
      </c>
      <c r="I170" s="106">
        <f>H170*D170</f>
        <v>35.519999999999996</v>
      </c>
      <c r="J170" s="309"/>
      <c r="K170" s="309"/>
      <c r="L170" s="135"/>
      <c r="M170" s="78"/>
      <c r="N170" s="107">
        <v>1</v>
      </c>
      <c r="O170" s="61">
        <f>N170*I170</f>
        <v>35.519999999999996</v>
      </c>
      <c r="P170" s="166"/>
      <c r="T170"/>
    </row>
    <row r="171" spans="1:20" s="50" customFormat="1" ht="16.5" thickBot="1">
      <c r="A171" s="310" t="s">
        <v>162</v>
      </c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2"/>
      <c r="N171" s="139"/>
      <c r="O171" s="141" t="s">
        <v>216</v>
      </c>
      <c r="P171" s="184"/>
      <c r="T171"/>
    </row>
    <row r="172" spans="1:20" s="50" customFormat="1" ht="15">
      <c r="A172" s="85">
        <v>1</v>
      </c>
      <c r="B172" s="304" t="s">
        <v>173</v>
      </c>
      <c r="C172" s="304"/>
      <c r="D172" s="304" t="s">
        <v>171</v>
      </c>
      <c r="E172" s="304"/>
      <c r="F172" s="304">
        <v>20</v>
      </c>
      <c r="G172" s="304"/>
      <c r="H172" s="143"/>
      <c r="I172" s="103">
        <v>195.4</v>
      </c>
      <c r="J172" s="329"/>
      <c r="K172" s="329"/>
      <c r="L172" s="132"/>
      <c r="M172" s="72"/>
      <c r="N172" s="117">
        <v>2</v>
      </c>
      <c r="O172" s="138">
        <f>N172*I172</f>
        <v>390.8</v>
      </c>
      <c r="P172" s="184"/>
      <c r="T172"/>
    </row>
    <row r="173" spans="1:20" s="50" customFormat="1" ht="15.75" thickBot="1">
      <c r="A173" s="87">
        <v>2</v>
      </c>
      <c r="B173" s="308" t="s">
        <v>174</v>
      </c>
      <c r="C173" s="308"/>
      <c r="D173" s="308" t="s">
        <v>172</v>
      </c>
      <c r="E173" s="308"/>
      <c r="F173" s="308">
        <v>20</v>
      </c>
      <c r="G173" s="308"/>
      <c r="H173" s="145"/>
      <c r="I173" s="106">
        <v>131.6</v>
      </c>
      <c r="J173" s="309"/>
      <c r="K173" s="309"/>
      <c r="L173" s="135"/>
      <c r="M173" s="78"/>
      <c r="N173" s="223">
        <v>1</v>
      </c>
      <c r="O173" s="171">
        <f>N173*I173</f>
        <v>131.6</v>
      </c>
      <c r="P173" s="184"/>
      <c r="T173"/>
    </row>
    <row r="174" spans="1:20" ht="16.5" thickBot="1">
      <c r="A174" s="311" t="s">
        <v>164</v>
      </c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177"/>
      <c r="O174" s="177"/>
      <c r="P174" s="184"/>
      <c r="Q174" s="275"/>
      <c r="R174" s="266"/>
      <c r="S174" s="266"/>
      <c r="T174" s="7"/>
    </row>
    <row r="175" spans="1:20" ht="15">
      <c r="A175" s="68"/>
      <c r="B175" s="472" t="s">
        <v>254</v>
      </c>
      <c r="C175" s="322"/>
      <c r="D175" s="472" t="s">
        <v>255</v>
      </c>
      <c r="E175" s="322"/>
      <c r="F175" s="30" t="s">
        <v>256</v>
      </c>
      <c r="G175" s="30"/>
      <c r="H175" s="31"/>
      <c r="I175" s="30"/>
      <c r="J175" s="57"/>
      <c r="K175" s="57"/>
      <c r="L175" s="44"/>
      <c r="M175" s="57"/>
      <c r="N175" s="61" t="s">
        <v>253</v>
      </c>
      <c r="O175" s="61"/>
      <c r="P175" s="184"/>
      <c r="Q175" s="275"/>
      <c r="R175" s="266"/>
      <c r="S175" s="266"/>
      <c r="T175" s="7"/>
    </row>
    <row r="176" spans="1:20" ht="15.75">
      <c r="A176" s="68">
        <v>2</v>
      </c>
      <c r="B176" s="195" t="s">
        <v>190</v>
      </c>
      <c r="C176" s="195"/>
      <c r="D176" s="30"/>
      <c r="E176" s="30"/>
      <c r="F176" s="30"/>
      <c r="G176" s="277" t="s">
        <v>385</v>
      </c>
      <c r="H176" s="31"/>
      <c r="I176" s="30"/>
      <c r="J176" s="302"/>
      <c r="K176" s="302"/>
      <c r="L176" s="44"/>
      <c r="M176" s="57"/>
      <c r="N176" s="57">
        <v>8</v>
      </c>
      <c r="O176" s="61" t="s">
        <v>216</v>
      </c>
      <c r="P176" s="184"/>
      <c r="Q176" s="275"/>
      <c r="R176" s="266"/>
      <c r="S176" s="266"/>
      <c r="T176" s="7"/>
    </row>
    <row r="177" spans="17:20" ht="12.75">
      <c r="Q177" s="275"/>
      <c r="R177" s="266"/>
      <c r="S177" s="266"/>
      <c r="T177" s="7"/>
    </row>
    <row r="178" spans="1:20" ht="15.75">
      <c r="A178" s="337" t="s">
        <v>165</v>
      </c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61"/>
      <c r="O178" s="61"/>
      <c r="P178" s="184"/>
      <c r="Q178" s="275"/>
      <c r="R178" s="266"/>
      <c r="S178" s="266"/>
      <c r="T178" s="7"/>
    </row>
    <row r="179" spans="1:20" ht="15">
      <c r="A179" s="280">
        <v>1</v>
      </c>
      <c r="B179" s="313" t="s">
        <v>183</v>
      </c>
      <c r="C179" s="313"/>
      <c r="D179" s="313">
        <v>2.6</v>
      </c>
      <c r="E179" s="313"/>
      <c r="F179" s="280"/>
      <c r="G179" s="280"/>
      <c r="H179" s="280"/>
      <c r="I179" s="280"/>
      <c r="J179" s="313"/>
      <c r="K179" s="313"/>
      <c r="L179" s="280"/>
      <c r="M179" s="280"/>
      <c r="N179" s="280">
        <v>10</v>
      </c>
      <c r="O179" s="280"/>
      <c r="P179" s="184"/>
      <c r="Q179" s="275"/>
      <c r="R179" s="266"/>
      <c r="S179" s="266"/>
      <c r="T179" s="7"/>
    </row>
    <row r="180" spans="1:20" ht="15">
      <c r="A180" s="280">
        <v>2</v>
      </c>
      <c r="B180" s="313" t="s">
        <v>142</v>
      </c>
      <c r="C180" s="313"/>
      <c r="D180" s="317">
        <v>2.6</v>
      </c>
      <c r="E180" s="317"/>
      <c r="F180" s="30"/>
      <c r="G180" s="30"/>
      <c r="H180" s="31"/>
      <c r="I180" s="30"/>
      <c r="J180" s="313"/>
      <c r="K180" s="313"/>
      <c r="L180" s="44"/>
      <c r="M180" s="57"/>
      <c r="N180" s="57">
        <v>1</v>
      </c>
      <c r="O180" s="280"/>
      <c r="P180" s="184"/>
      <c r="Q180" s="275"/>
      <c r="R180" s="266"/>
      <c r="S180" s="266"/>
      <c r="T180" s="7"/>
    </row>
    <row r="181" spans="1:20" ht="15">
      <c r="A181" s="280">
        <v>3</v>
      </c>
      <c r="B181" s="313" t="s">
        <v>166</v>
      </c>
      <c r="C181" s="313"/>
      <c r="D181" s="317">
        <v>2.6</v>
      </c>
      <c r="E181" s="317"/>
      <c r="F181" s="30"/>
      <c r="G181" s="30"/>
      <c r="H181" s="31"/>
      <c r="I181" s="30"/>
      <c r="J181" s="313"/>
      <c r="K181" s="313"/>
      <c r="L181" s="44"/>
      <c r="M181" s="57"/>
      <c r="N181" s="57">
        <v>14</v>
      </c>
      <c r="O181" s="280"/>
      <c r="P181" s="184"/>
      <c r="Q181" s="275"/>
      <c r="R181" s="266"/>
      <c r="S181" s="266"/>
      <c r="T181" s="7"/>
    </row>
    <row r="182" spans="1:20" ht="15.75">
      <c r="A182" s="311" t="s">
        <v>160</v>
      </c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217"/>
      <c r="O182" s="217"/>
      <c r="P182" s="184"/>
      <c r="Q182" s="275"/>
      <c r="R182" s="266"/>
      <c r="S182" s="266"/>
      <c r="T182" s="7"/>
    </row>
    <row r="183" spans="1:20" ht="15">
      <c r="A183" s="68">
        <v>1</v>
      </c>
      <c r="B183" s="317" t="s">
        <v>175</v>
      </c>
      <c r="C183" s="317"/>
      <c r="D183" s="317"/>
      <c r="E183" s="317"/>
      <c r="F183" s="317" t="s">
        <v>35</v>
      </c>
      <c r="G183" s="317"/>
      <c r="H183" s="31"/>
      <c r="I183" s="30"/>
      <c r="J183" s="302"/>
      <c r="K183" s="302"/>
      <c r="L183" s="44"/>
      <c r="M183" s="140"/>
      <c r="N183" s="57">
        <v>4</v>
      </c>
      <c r="O183" s="61"/>
      <c r="P183" s="184"/>
      <c r="Q183" s="275"/>
      <c r="R183" s="266"/>
      <c r="S183" s="266"/>
      <c r="T183" s="7"/>
    </row>
    <row r="184" spans="1:20" ht="15">
      <c r="A184" s="68">
        <v>2</v>
      </c>
      <c r="B184" s="317" t="s">
        <v>176</v>
      </c>
      <c r="C184" s="317"/>
      <c r="D184" s="317"/>
      <c r="E184" s="317"/>
      <c r="F184" s="317" t="s">
        <v>35</v>
      </c>
      <c r="G184" s="317"/>
      <c r="H184" s="31"/>
      <c r="I184" s="30"/>
      <c r="J184" s="302"/>
      <c r="K184" s="302"/>
      <c r="L184" s="44"/>
      <c r="M184" s="140"/>
      <c r="N184" s="57">
        <v>2</v>
      </c>
      <c r="O184" s="61"/>
      <c r="P184" s="184"/>
      <c r="Q184" s="275"/>
      <c r="R184" s="266"/>
      <c r="S184" s="266"/>
      <c r="T184" s="7"/>
    </row>
    <row r="185" spans="1:20" ht="15">
      <c r="A185" s="68">
        <v>3</v>
      </c>
      <c r="B185" s="317" t="s">
        <v>161</v>
      </c>
      <c r="C185" s="317"/>
      <c r="D185" s="317">
        <v>3422</v>
      </c>
      <c r="E185" s="317"/>
      <c r="F185" s="317" t="s">
        <v>35</v>
      </c>
      <c r="G185" s="317"/>
      <c r="H185" s="31"/>
      <c r="I185" s="30"/>
      <c r="J185" s="302"/>
      <c r="K185" s="302"/>
      <c r="L185" s="44"/>
      <c r="M185" s="57"/>
      <c r="N185" s="57">
        <v>30</v>
      </c>
      <c r="O185" s="64"/>
      <c r="P185" s="184"/>
      <c r="Q185" s="275"/>
      <c r="R185" s="266"/>
      <c r="S185" s="266"/>
      <c r="T185" s="7"/>
    </row>
    <row r="187" ht="12.75">
      <c r="O187" s="50">
        <f>SUM(O15:O186)</f>
        <v>38579.29520000001</v>
      </c>
    </row>
  </sheetData>
  <sheetProtection selectLockedCells="1" selectUnlockedCells="1"/>
  <mergeCells count="635">
    <mergeCell ref="A1:M1"/>
    <mergeCell ref="D3:K4"/>
    <mergeCell ref="C5:L6"/>
    <mergeCell ref="A8:G8"/>
    <mergeCell ref="H8:M8"/>
    <mergeCell ref="A9:G9"/>
    <mergeCell ref="H9:M9"/>
    <mergeCell ref="A10:G10"/>
    <mergeCell ref="H10:M10"/>
    <mergeCell ref="A11:G11"/>
    <mergeCell ref="H11:M11"/>
    <mergeCell ref="C12:K12"/>
    <mergeCell ref="B13:C13"/>
    <mergeCell ref="D13:E13"/>
    <mergeCell ref="F13:G13"/>
    <mergeCell ref="H13:I13"/>
    <mergeCell ref="J13:K13"/>
    <mergeCell ref="B15:C15"/>
    <mergeCell ref="F15:G15"/>
    <mergeCell ref="J15:K15"/>
    <mergeCell ref="L13:M13"/>
    <mergeCell ref="N13:O13"/>
    <mergeCell ref="B14:C14"/>
    <mergeCell ref="D14:E14"/>
    <mergeCell ref="F14:G14"/>
    <mergeCell ref="J14:K14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A23:M23"/>
    <mergeCell ref="B24:C24"/>
    <mergeCell ref="D24:E24"/>
    <mergeCell ref="F24:G24"/>
    <mergeCell ref="J24:K24"/>
    <mergeCell ref="A25:M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A33:M33"/>
    <mergeCell ref="B32:C32"/>
    <mergeCell ref="F32:G32"/>
    <mergeCell ref="J32:K32"/>
    <mergeCell ref="B30:C30"/>
    <mergeCell ref="F30:G30"/>
    <mergeCell ref="J30:K30"/>
    <mergeCell ref="B31:C31"/>
    <mergeCell ref="F31:G31"/>
    <mergeCell ref="J31:K31"/>
    <mergeCell ref="B34:C34"/>
    <mergeCell ref="D34:E34"/>
    <mergeCell ref="F34:G34"/>
    <mergeCell ref="J34:K34"/>
    <mergeCell ref="B35:C35"/>
    <mergeCell ref="D35:E35"/>
    <mergeCell ref="F35:G35"/>
    <mergeCell ref="J35:K35"/>
    <mergeCell ref="B36:C36"/>
    <mergeCell ref="D36:E36"/>
    <mergeCell ref="F36:G36"/>
    <mergeCell ref="J36:K36"/>
    <mergeCell ref="B37:C37"/>
    <mergeCell ref="D37:E37"/>
    <mergeCell ref="F37:G37"/>
    <mergeCell ref="J37:K37"/>
    <mergeCell ref="B38:C38"/>
    <mergeCell ref="D38:E38"/>
    <mergeCell ref="F38:G38"/>
    <mergeCell ref="J38:K38"/>
    <mergeCell ref="B39:C39"/>
    <mergeCell ref="D39:E39"/>
    <mergeCell ref="F39:G39"/>
    <mergeCell ref="J39:K39"/>
    <mergeCell ref="B40:C40"/>
    <mergeCell ref="D40:E40"/>
    <mergeCell ref="F40:G40"/>
    <mergeCell ref="J40:K40"/>
    <mergeCell ref="B41:C41"/>
    <mergeCell ref="D41:E41"/>
    <mergeCell ref="F41:G41"/>
    <mergeCell ref="J41:K41"/>
    <mergeCell ref="B42:C42"/>
    <mergeCell ref="D42:E42"/>
    <mergeCell ref="F42:G42"/>
    <mergeCell ref="J42:K42"/>
    <mergeCell ref="B43:C43"/>
    <mergeCell ref="D43:E43"/>
    <mergeCell ref="F43:G43"/>
    <mergeCell ref="J43:K43"/>
    <mergeCell ref="B44:C44"/>
    <mergeCell ref="D44:E44"/>
    <mergeCell ref="F44:G44"/>
    <mergeCell ref="J44:K44"/>
    <mergeCell ref="B45:C45"/>
    <mergeCell ref="D45:E45"/>
    <mergeCell ref="F45:G45"/>
    <mergeCell ref="J45:K45"/>
    <mergeCell ref="A48:K48"/>
    <mergeCell ref="B46:C46"/>
    <mergeCell ref="D46:E46"/>
    <mergeCell ref="F46:G46"/>
    <mergeCell ref="J46:K46"/>
    <mergeCell ref="B47:C47"/>
    <mergeCell ref="D47:E47"/>
    <mergeCell ref="F47:G47"/>
    <mergeCell ref="J47:K47"/>
    <mergeCell ref="B49:C49"/>
    <mergeCell ref="D49:E49"/>
    <mergeCell ref="F49:G49"/>
    <mergeCell ref="J49:K49"/>
    <mergeCell ref="B50:C50"/>
    <mergeCell ref="D50:E50"/>
    <mergeCell ref="F50:G50"/>
    <mergeCell ref="J50:K50"/>
    <mergeCell ref="B51:C51"/>
    <mergeCell ref="D51:E51"/>
    <mergeCell ref="F51:G51"/>
    <mergeCell ref="J51:K51"/>
    <mergeCell ref="B52:C52"/>
    <mergeCell ref="D52:E52"/>
    <mergeCell ref="F52:G52"/>
    <mergeCell ref="J52:K52"/>
    <mergeCell ref="F56:G56"/>
    <mergeCell ref="J56:K56"/>
    <mergeCell ref="B53:C53"/>
    <mergeCell ref="D53:E53"/>
    <mergeCell ref="F53:G53"/>
    <mergeCell ref="J53:K53"/>
    <mergeCell ref="A54:K54"/>
    <mergeCell ref="B57:C57"/>
    <mergeCell ref="D57:E57"/>
    <mergeCell ref="F57:G57"/>
    <mergeCell ref="J57:K57"/>
    <mergeCell ref="B55:C55"/>
    <mergeCell ref="D55:E55"/>
    <mergeCell ref="F55:G55"/>
    <mergeCell ref="J55:K55"/>
    <mergeCell ref="B56:C56"/>
    <mergeCell ref="D56:E56"/>
    <mergeCell ref="F61:G61"/>
    <mergeCell ref="J61:K61"/>
    <mergeCell ref="B58:C58"/>
    <mergeCell ref="D58:E58"/>
    <mergeCell ref="F58:G58"/>
    <mergeCell ref="J58:K58"/>
    <mergeCell ref="B59:C59"/>
    <mergeCell ref="D59:E59"/>
    <mergeCell ref="F59:G59"/>
    <mergeCell ref="J59:K59"/>
    <mergeCell ref="B62:C62"/>
    <mergeCell ref="D62:E62"/>
    <mergeCell ref="F62:G62"/>
    <mergeCell ref="J62:K62"/>
    <mergeCell ref="B60:C60"/>
    <mergeCell ref="D60:E60"/>
    <mergeCell ref="F60:G60"/>
    <mergeCell ref="J60:K60"/>
    <mergeCell ref="B61:C61"/>
    <mergeCell ref="D61:E61"/>
    <mergeCell ref="B63:C63"/>
    <mergeCell ref="D63:E63"/>
    <mergeCell ref="F63:G63"/>
    <mergeCell ref="J63:K63"/>
    <mergeCell ref="B64:C64"/>
    <mergeCell ref="D64:E64"/>
    <mergeCell ref="F64:G64"/>
    <mergeCell ref="J64:K64"/>
    <mergeCell ref="B65:C65"/>
    <mergeCell ref="D65:E65"/>
    <mergeCell ref="F65:G65"/>
    <mergeCell ref="J65:K65"/>
    <mergeCell ref="B66:C66"/>
    <mergeCell ref="D66:E66"/>
    <mergeCell ref="F66:G66"/>
    <mergeCell ref="J66:K66"/>
    <mergeCell ref="B68:C68"/>
    <mergeCell ref="D68:E68"/>
    <mergeCell ref="F68:G68"/>
    <mergeCell ref="J68:K68"/>
    <mergeCell ref="B67:C67"/>
    <mergeCell ref="D67:E67"/>
    <mergeCell ref="F67:G67"/>
    <mergeCell ref="J67:K67"/>
    <mergeCell ref="B70:C70"/>
    <mergeCell ref="D70:E70"/>
    <mergeCell ref="F70:G70"/>
    <mergeCell ref="J70:K70"/>
    <mergeCell ref="B69:C69"/>
    <mergeCell ref="D69:E69"/>
    <mergeCell ref="F69:G69"/>
    <mergeCell ref="J69:K69"/>
    <mergeCell ref="B71:C71"/>
    <mergeCell ref="D71:E71"/>
    <mergeCell ref="F71:G71"/>
    <mergeCell ref="J71:K71"/>
    <mergeCell ref="B72:C72"/>
    <mergeCell ref="D72:E72"/>
    <mergeCell ref="F72:G72"/>
    <mergeCell ref="J72:K72"/>
    <mergeCell ref="B73:C73"/>
    <mergeCell ref="D73:E73"/>
    <mergeCell ref="F73:G73"/>
    <mergeCell ref="J73:K73"/>
    <mergeCell ref="B74:C74"/>
    <mergeCell ref="D74:E74"/>
    <mergeCell ref="F74:G74"/>
    <mergeCell ref="J74:K74"/>
    <mergeCell ref="B75:C75"/>
    <mergeCell ref="D75:E75"/>
    <mergeCell ref="F75:G75"/>
    <mergeCell ref="J75:K75"/>
    <mergeCell ref="B76:C76"/>
    <mergeCell ref="D76:E76"/>
    <mergeCell ref="F76:G76"/>
    <mergeCell ref="J76:K76"/>
    <mergeCell ref="A77:K77"/>
    <mergeCell ref="B78:C78"/>
    <mergeCell ref="D78:E78"/>
    <mergeCell ref="F78:G78"/>
    <mergeCell ref="J78:K78"/>
    <mergeCell ref="B79:C79"/>
    <mergeCell ref="D79:E79"/>
    <mergeCell ref="F79:G79"/>
    <mergeCell ref="J79:K79"/>
    <mergeCell ref="B80:C80"/>
    <mergeCell ref="D80:E80"/>
    <mergeCell ref="F80:G80"/>
    <mergeCell ref="J80:K80"/>
    <mergeCell ref="B81:C81"/>
    <mergeCell ref="D81:E81"/>
    <mergeCell ref="F81:G81"/>
    <mergeCell ref="J81:K81"/>
    <mergeCell ref="B82:C82"/>
    <mergeCell ref="D82:E82"/>
    <mergeCell ref="F82:G82"/>
    <mergeCell ref="J82:K82"/>
    <mergeCell ref="B83:C83"/>
    <mergeCell ref="D83:E83"/>
    <mergeCell ref="F83:G83"/>
    <mergeCell ref="J83:K83"/>
    <mergeCell ref="B84:C84"/>
    <mergeCell ref="D84:E84"/>
    <mergeCell ref="F84:G84"/>
    <mergeCell ref="J84:K84"/>
    <mergeCell ref="B85:C85"/>
    <mergeCell ref="D85:E85"/>
    <mergeCell ref="F85:G85"/>
    <mergeCell ref="J85:K85"/>
    <mergeCell ref="B86:C86"/>
    <mergeCell ref="D86:E86"/>
    <mergeCell ref="F86:G86"/>
    <mergeCell ref="J86:K86"/>
    <mergeCell ref="B87:C87"/>
    <mergeCell ref="D87:E87"/>
    <mergeCell ref="F87:G87"/>
    <mergeCell ref="J87:K87"/>
    <mergeCell ref="B88:C88"/>
    <mergeCell ref="D88:E88"/>
    <mergeCell ref="F88:G88"/>
    <mergeCell ref="J88:K88"/>
    <mergeCell ref="B89:C89"/>
    <mergeCell ref="D89:E89"/>
    <mergeCell ref="F89:G89"/>
    <mergeCell ref="J89:K89"/>
    <mergeCell ref="B90:C90"/>
    <mergeCell ref="D90:E90"/>
    <mergeCell ref="F90:G90"/>
    <mergeCell ref="J90:K90"/>
    <mergeCell ref="B91:C91"/>
    <mergeCell ref="D91:E91"/>
    <mergeCell ref="F91:G91"/>
    <mergeCell ref="J91:K91"/>
    <mergeCell ref="B92:C92"/>
    <mergeCell ref="D92:E92"/>
    <mergeCell ref="F92:G92"/>
    <mergeCell ref="J92:K92"/>
    <mergeCell ref="B93:C93"/>
    <mergeCell ref="D93:E93"/>
    <mergeCell ref="F93:G93"/>
    <mergeCell ref="J93:K93"/>
    <mergeCell ref="B94:C94"/>
    <mergeCell ref="D94:E94"/>
    <mergeCell ref="F94:G94"/>
    <mergeCell ref="J94:K94"/>
    <mergeCell ref="B95:C95"/>
    <mergeCell ref="D95:E95"/>
    <mergeCell ref="F95:G95"/>
    <mergeCell ref="J95:K95"/>
    <mergeCell ref="B96:C96"/>
    <mergeCell ref="D96:E96"/>
    <mergeCell ref="F96:G96"/>
    <mergeCell ref="J96:K96"/>
    <mergeCell ref="A97:K97"/>
    <mergeCell ref="B98:C98"/>
    <mergeCell ref="D98:E98"/>
    <mergeCell ref="F98:G98"/>
    <mergeCell ref="J98:K98"/>
    <mergeCell ref="B99:C99"/>
    <mergeCell ref="D99:E99"/>
    <mergeCell ref="F99:G99"/>
    <mergeCell ref="J99:K99"/>
    <mergeCell ref="B100:C100"/>
    <mergeCell ref="D100:E100"/>
    <mergeCell ref="F100:G100"/>
    <mergeCell ref="J100:K100"/>
    <mergeCell ref="B101:C101"/>
    <mergeCell ref="D101:E101"/>
    <mergeCell ref="F101:G101"/>
    <mergeCell ref="J101:K101"/>
    <mergeCell ref="B102:C102"/>
    <mergeCell ref="D102:E102"/>
    <mergeCell ref="F102:G102"/>
    <mergeCell ref="J102:K102"/>
    <mergeCell ref="B103:C103"/>
    <mergeCell ref="D103:E103"/>
    <mergeCell ref="F103:G103"/>
    <mergeCell ref="J103:K103"/>
    <mergeCell ref="B104:C104"/>
    <mergeCell ref="D104:E104"/>
    <mergeCell ref="F104:G104"/>
    <mergeCell ref="J104:K104"/>
    <mergeCell ref="B105:C105"/>
    <mergeCell ref="D105:E105"/>
    <mergeCell ref="F105:G105"/>
    <mergeCell ref="J105:K105"/>
    <mergeCell ref="B106:C106"/>
    <mergeCell ref="D106:E106"/>
    <mergeCell ref="F106:G106"/>
    <mergeCell ref="J106:K106"/>
    <mergeCell ref="B107:C107"/>
    <mergeCell ref="D107:E107"/>
    <mergeCell ref="F107:G107"/>
    <mergeCell ref="J107:K107"/>
    <mergeCell ref="B108:C108"/>
    <mergeCell ref="D108:E108"/>
    <mergeCell ref="F108:G108"/>
    <mergeCell ref="J108:K108"/>
    <mergeCell ref="B109:C109"/>
    <mergeCell ref="D109:E109"/>
    <mergeCell ref="F109:G109"/>
    <mergeCell ref="J109:K109"/>
    <mergeCell ref="B110:C110"/>
    <mergeCell ref="D110:E110"/>
    <mergeCell ref="F110:G110"/>
    <mergeCell ref="J110:K110"/>
    <mergeCell ref="B111:C111"/>
    <mergeCell ref="D111:E111"/>
    <mergeCell ref="F111:G111"/>
    <mergeCell ref="J111:K111"/>
    <mergeCell ref="B112:C112"/>
    <mergeCell ref="D112:E112"/>
    <mergeCell ref="F112:G112"/>
    <mergeCell ref="J112:K112"/>
    <mergeCell ref="B113:C113"/>
    <mergeCell ref="D113:E113"/>
    <mergeCell ref="F113:G113"/>
    <mergeCell ref="J113:K113"/>
    <mergeCell ref="B114:C114"/>
    <mergeCell ref="D114:E114"/>
    <mergeCell ref="F114:G114"/>
    <mergeCell ref="J114:K114"/>
    <mergeCell ref="B115:C115"/>
    <mergeCell ref="D115:E115"/>
    <mergeCell ref="F115:G115"/>
    <mergeCell ref="J115:K115"/>
    <mergeCell ref="B116:C116"/>
    <mergeCell ref="D116:E116"/>
    <mergeCell ref="F116:G116"/>
    <mergeCell ref="J116:K116"/>
    <mergeCell ref="B117:C117"/>
    <mergeCell ref="D117:E117"/>
    <mergeCell ref="F117:G117"/>
    <mergeCell ref="J117:K117"/>
    <mergeCell ref="B118:C118"/>
    <mergeCell ref="D118:E118"/>
    <mergeCell ref="F118:G118"/>
    <mergeCell ref="J118:K118"/>
    <mergeCell ref="B119:C119"/>
    <mergeCell ref="D119:E119"/>
    <mergeCell ref="F119:G119"/>
    <mergeCell ref="J119:K119"/>
    <mergeCell ref="B120:C120"/>
    <mergeCell ref="D120:E120"/>
    <mergeCell ref="F120:G120"/>
    <mergeCell ref="J120:K120"/>
    <mergeCell ref="B121:C121"/>
    <mergeCell ref="D121:E121"/>
    <mergeCell ref="F121:G121"/>
    <mergeCell ref="J121:K121"/>
    <mergeCell ref="B122:C122"/>
    <mergeCell ref="D122:E122"/>
    <mergeCell ref="F122:G122"/>
    <mergeCell ref="J122:K122"/>
    <mergeCell ref="B123:C123"/>
    <mergeCell ref="D123:E123"/>
    <mergeCell ref="F123:G123"/>
    <mergeCell ref="J123:K123"/>
    <mergeCell ref="B124:C124"/>
    <mergeCell ref="D124:E124"/>
    <mergeCell ref="F124:G124"/>
    <mergeCell ref="J124:K124"/>
    <mergeCell ref="B125:C125"/>
    <mergeCell ref="D125:E125"/>
    <mergeCell ref="F125:G125"/>
    <mergeCell ref="J125:K125"/>
    <mergeCell ref="B126:C126"/>
    <mergeCell ref="D126:E126"/>
    <mergeCell ref="F126:G126"/>
    <mergeCell ref="J126:K126"/>
    <mergeCell ref="B127:C127"/>
    <mergeCell ref="D127:E127"/>
    <mergeCell ref="F127:G127"/>
    <mergeCell ref="J127:K127"/>
    <mergeCell ref="B128:C128"/>
    <mergeCell ref="D128:E128"/>
    <mergeCell ref="F128:G128"/>
    <mergeCell ref="J128:K128"/>
    <mergeCell ref="B129:C129"/>
    <mergeCell ref="D129:E129"/>
    <mergeCell ref="F129:G129"/>
    <mergeCell ref="J129:K129"/>
    <mergeCell ref="B130:C130"/>
    <mergeCell ref="D130:E130"/>
    <mergeCell ref="F130:G130"/>
    <mergeCell ref="J130:K130"/>
    <mergeCell ref="B131:C131"/>
    <mergeCell ref="D131:E131"/>
    <mergeCell ref="F131:G131"/>
    <mergeCell ref="J131:K131"/>
    <mergeCell ref="B132:C132"/>
    <mergeCell ref="D132:E132"/>
    <mergeCell ref="F132:G132"/>
    <mergeCell ref="J132:K132"/>
    <mergeCell ref="B133:C133"/>
    <mergeCell ref="D133:E133"/>
    <mergeCell ref="F133:G133"/>
    <mergeCell ref="J133:K133"/>
    <mergeCell ref="B134:C134"/>
    <mergeCell ref="D134:E134"/>
    <mergeCell ref="F134:G134"/>
    <mergeCell ref="J134:K134"/>
    <mergeCell ref="B135:C135"/>
    <mergeCell ref="D135:E135"/>
    <mergeCell ref="F135:G135"/>
    <mergeCell ref="J135:K135"/>
    <mergeCell ref="B136:C136"/>
    <mergeCell ref="D136:E136"/>
    <mergeCell ref="F136:G136"/>
    <mergeCell ref="J136:K136"/>
    <mergeCell ref="B137:C137"/>
    <mergeCell ref="D137:E137"/>
    <mergeCell ref="F137:G137"/>
    <mergeCell ref="J137:K137"/>
    <mergeCell ref="B138:C138"/>
    <mergeCell ref="D138:E138"/>
    <mergeCell ref="F138:G138"/>
    <mergeCell ref="J138:K138"/>
    <mergeCell ref="B139:C139"/>
    <mergeCell ref="D139:E139"/>
    <mergeCell ref="F139:G139"/>
    <mergeCell ref="J139:K139"/>
    <mergeCell ref="B141:C141"/>
    <mergeCell ref="D141:E141"/>
    <mergeCell ref="F141:G141"/>
    <mergeCell ref="J141:K141"/>
    <mergeCell ref="B140:C140"/>
    <mergeCell ref="D140:E140"/>
    <mergeCell ref="B142:C142"/>
    <mergeCell ref="D142:E142"/>
    <mergeCell ref="F142:G142"/>
    <mergeCell ref="J142:K142"/>
    <mergeCell ref="B143:C143"/>
    <mergeCell ref="D143:E143"/>
    <mergeCell ref="F143:G143"/>
    <mergeCell ref="J143:K143"/>
    <mergeCell ref="J148:K148"/>
    <mergeCell ref="B144:C144"/>
    <mergeCell ref="D144:E144"/>
    <mergeCell ref="F144:G144"/>
    <mergeCell ref="J144:K144"/>
    <mergeCell ref="A145:M145"/>
    <mergeCell ref="B146:C146"/>
    <mergeCell ref="D146:E146"/>
    <mergeCell ref="F146:G146"/>
    <mergeCell ref="J146:K146"/>
    <mergeCell ref="D151:E151"/>
    <mergeCell ref="F151:G151"/>
    <mergeCell ref="J151:K151"/>
    <mergeCell ref="B147:C147"/>
    <mergeCell ref="D147:E147"/>
    <mergeCell ref="F147:G147"/>
    <mergeCell ref="J147:K147"/>
    <mergeCell ref="B148:C148"/>
    <mergeCell ref="D148:E148"/>
    <mergeCell ref="F148:G148"/>
    <mergeCell ref="B152:C152"/>
    <mergeCell ref="D152:E152"/>
    <mergeCell ref="F152:G152"/>
    <mergeCell ref="J152:K152"/>
    <mergeCell ref="A149:M149"/>
    <mergeCell ref="B150:C150"/>
    <mergeCell ref="D150:E150"/>
    <mergeCell ref="F150:G150"/>
    <mergeCell ref="J150:K150"/>
    <mergeCell ref="B151:C151"/>
    <mergeCell ref="A155:M155"/>
    <mergeCell ref="B154:C154"/>
    <mergeCell ref="D154:E154"/>
    <mergeCell ref="F154:G154"/>
    <mergeCell ref="J154:K154"/>
    <mergeCell ref="B153:C153"/>
    <mergeCell ref="D153:E153"/>
    <mergeCell ref="F153:G153"/>
    <mergeCell ref="J153:K153"/>
    <mergeCell ref="B157:C157"/>
    <mergeCell ref="D157:E157"/>
    <mergeCell ref="F157:G157"/>
    <mergeCell ref="J157:K157"/>
    <mergeCell ref="B156:C156"/>
    <mergeCell ref="D156:E156"/>
    <mergeCell ref="F156:G156"/>
    <mergeCell ref="J156:K156"/>
    <mergeCell ref="B158:C158"/>
    <mergeCell ref="D158:E158"/>
    <mergeCell ref="F158:G158"/>
    <mergeCell ref="J158:K158"/>
    <mergeCell ref="B159:C159"/>
    <mergeCell ref="D159:E159"/>
    <mergeCell ref="F159:G159"/>
    <mergeCell ref="J159:K159"/>
    <mergeCell ref="B160:C160"/>
    <mergeCell ref="D160:E160"/>
    <mergeCell ref="F160:G160"/>
    <mergeCell ref="J160:K160"/>
    <mergeCell ref="B161:C161"/>
    <mergeCell ref="D161:E161"/>
    <mergeCell ref="F161:G161"/>
    <mergeCell ref="J161:K161"/>
    <mergeCell ref="B162:C162"/>
    <mergeCell ref="D162:E162"/>
    <mergeCell ref="F162:G162"/>
    <mergeCell ref="J162:K162"/>
    <mergeCell ref="B163:C163"/>
    <mergeCell ref="D163:E163"/>
    <mergeCell ref="F163:G163"/>
    <mergeCell ref="J163:K163"/>
    <mergeCell ref="B164:C164"/>
    <mergeCell ref="D164:E164"/>
    <mergeCell ref="F164:G164"/>
    <mergeCell ref="J164:K164"/>
    <mergeCell ref="B165:C165"/>
    <mergeCell ref="D165:E165"/>
    <mergeCell ref="F165:G165"/>
    <mergeCell ref="J165:K165"/>
    <mergeCell ref="J169:K169"/>
    <mergeCell ref="B167:C167"/>
    <mergeCell ref="D167:E167"/>
    <mergeCell ref="F167:G167"/>
    <mergeCell ref="J167:K167"/>
    <mergeCell ref="A166:M166"/>
    <mergeCell ref="D172:E172"/>
    <mergeCell ref="F172:G172"/>
    <mergeCell ref="J172:K172"/>
    <mergeCell ref="B168:C168"/>
    <mergeCell ref="D168:E168"/>
    <mergeCell ref="F168:G168"/>
    <mergeCell ref="J168:K168"/>
    <mergeCell ref="B169:C169"/>
    <mergeCell ref="D169:E169"/>
    <mergeCell ref="F169:G169"/>
    <mergeCell ref="B173:C173"/>
    <mergeCell ref="D173:E173"/>
    <mergeCell ref="F173:G173"/>
    <mergeCell ref="J173:K173"/>
    <mergeCell ref="B170:C170"/>
    <mergeCell ref="D170:E170"/>
    <mergeCell ref="F170:G170"/>
    <mergeCell ref="J170:K170"/>
    <mergeCell ref="A171:M171"/>
    <mergeCell ref="B172:C172"/>
    <mergeCell ref="J181:K181"/>
    <mergeCell ref="A174:M174"/>
    <mergeCell ref="B175:C175"/>
    <mergeCell ref="D175:E175"/>
    <mergeCell ref="J176:K176"/>
    <mergeCell ref="A178:M178"/>
    <mergeCell ref="B179:C179"/>
    <mergeCell ref="D179:E179"/>
    <mergeCell ref="J179:K179"/>
    <mergeCell ref="J183:K183"/>
    <mergeCell ref="B184:C184"/>
    <mergeCell ref="D184:E184"/>
    <mergeCell ref="F184:G184"/>
    <mergeCell ref="J184:K184"/>
    <mergeCell ref="B180:C180"/>
    <mergeCell ref="D180:E180"/>
    <mergeCell ref="J180:K180"/>
    <mergeCell ref="B181:C181"/>
    <mergeCell ref="D181:E181"/>
    <mergeCell ref="F140:G140"/>
    <mergeCell ref="J140:K140"/>
    <mergeCell ref="B185:C185"/>
    <mergeCell ref="D185:E185"/>
    <mergeCell ref="F185:G185"/>
    <mergeCell ref="J185:K185"/>
    <mergeCell ref="A182:M182"/>
    <mergeCell ref="B183:C183"/>
    <mergeCell ref="D183:E183"/>
    <mergeCell ref="F183:G183"/>
  </mergeCells>
  <printOptions/>
  <pageMargins left="0.25" right="0.25" top="0.75" bottom="0.75" header="0.3" footer="0.3"/>
  <pageSetup fitToHeight="1" fitToWidth="1" horizontalDpi="600" verticalDpi="600" orientation="landscape" paperSize="9" scale="17" r:id="rId1"/>
  <headerFooter differentFirst="1" alignWithMargins="0">
    <oddFooter>&amp;CСтраница &amp;P из &amp;N</oddFooter>
  </headerFooter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AutoUnattend</cp:lastModifiedBy>
  <cp:lastPrinted>2020-10-28T10:52:59Z</cp:lastPrinted>
  <dcterms:created xsi:type="dcterms:W3CDTF">2017-12-08T06:20:16Z</dcterms:created>
  <dcterms:modified xsi:type="dcterms:W3CDTF">2020-10-28T10:55:12Z</dcterms:modified>
  <cp:category/>
  <cp:version/>
  <cp:contentType/>
  <cp:contentStatus/>
</cp:coreProperties>
</file>